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kursk041\Desktop\отдел кадров\"/>
    </mc:Choice>
  </mc:AlternateContent>
  <xr:revisionPtr revIDLastSave="0" documentId="13_ncr:1_{A99D8649-F79F-4267-9CC6-0506B0934F7C}" xr6:coauthVersionLast="47" xr6:coauthVersionMax="47" xr10:uidLastSave="{00000000-0000-0000-0000-000000000000}"/>
  <bookViews>
    <workbookView xWindow="780" yWindow="1395" windowWidth="28020" windowHeight="14805" tabRatio="815" firstSheet="1" activeTab="1" xr2:uid="{00000000-000D-0000-FFFF-FFFF00000000}"/>
  </bookViews>
  <sheets>
    <sheet name="Диаграмма2" sheetId="4" state="hidden" r:id="rId1"/>
    <sheet name="Приложение1" sheetId="34" r:id="rId2"/>
  </sheets>
  <definedNames>
    <definedName name="_xlnm._FilterDatabase" localSheetId="1" hidden="1">Приложение1!$A$5:$AI$729</definedName>
  </definedNames>
  <calcPr calcId="191029"/>
  <customWorkbookViews>
    <customWorkbookView name="adm31 - Личное представление" guid="{E38D224B-3C0A-4A93-B1A1-349ADA00B107}" mergeInterval="0" personalView="1" maximized="1" xWindow="1" yWindow="1" windowWidth="1676" windowHeight="765" activeSheetId="1"/>
    <customWorkbookView name="crossbill - Личное представление" guid="{212EA78F-96E9-4733-B4C9-635B675D28C7}" mergeInterval="0" personalView="1" maximized="1" xWindow="1" yWindow="1" windowWidth="1916" windowHeight="860" activeSheetId="1"/>
    <customWorkbookView name="moose - Личное представление" guid="{A6924ED3-1B34-4CDA-B736-CC51185D27DC}" mergeInterval="0" personalView="1" maximized="1" xWindow="1" yWindow="1" windowWidth="1280" windowHeight="804" activeSheetId="1"/>
    <customWorkbookView name="zaxvat - Личное представление" guid="{CF1678F9-BAF4-4E59-A0E7-AF329E73E2AD}" mergeInterval="0" personalView="1" maximized="1" windowWidth="1680" windowHeight="844" activeSheetId="1"/>
  </customWorkbookViews>
</workbook>
</file>

<file path=xl/calcChain.xml><?xml version="1.0" encoding="utf-8"?>
<calcChain xmlns="http://schemas.openxmlformats.org/spreadsheetml/2006/main">
  <c r="M235" i="34" l="1"/>
  <c r="L714" i="34" l="1"/>
  <c r="N705" i="34" l="1"/>
  <c r="N701" i="34"/>
  <c r="N697" i="34"/>
  <c r="M223" i="34"/>
  <c r="N223" i="34"/>
  <c r="L223" i="34"/>
  <c r="D233" i="34"/>
  <c r="J223" i="34"/>
  <c r="K223" i="34"/>
  <c r="N201" i="34"/>
  <c r="M201" i="34"/>
  <c r="L201" i="34"/>
  <c r="N39" i="34"/>
  <c r="M39" i="34"/>
  <c r="L39" i="34"/>
  <c r="K39" i="34"/>
  <c r="J39" i="34"/>
  <c r="K11" i="34"/>
  <c r="N729" i="34" l="1"/>
  <c r="N728" i="34"/>
  <c r="N727" i="34"/>
  <c r="D369" i="34"/>
  <c r="N166" i="34"/>
  <c r="M166" i="34"/>
  <c r="L166" i="34"/>
  <c r="K166" i="34"/>
  <c r="D168" i="34"/>
  <c r="D228" i="34" l="1"/>
  <c r="L140" i="34"/>
  <c r="M140" i="34"/>
  <c r="N140" i="34"/>
  <c r="K140" i="34"/>
  <c r="D144" i="34"/>
  <c r="D24" i="34" l="1"/>
  <c r="L276" i="34" l="1"/>
  <c r="M276" i="34"/>
  <c r="N276" i="34"/>
  <c r="K276" i="34"/>
  <c r="D279" i="34"/>
  <c r="D286" i="34"/>
  <c r="D288" i="34"/>
  <c r="D290" i="34"/>
  <c r="D292" i="34"/>
  <c r="D294" i="34"/>
  <c r="D296" i="34"/>
  <c r="D298" i="34"/>
  <c r="D300" i="34"/>
  <c r="D302" i="34"/>
  <c r="D304" i="34"/>
  <c r="D306" i="34"/>
  <c r="D305" i="34"/>
  <c r="D308" i="34"/>
  <c r="D284" i="34"/>
  <c r="D283" i="34"/>
  <c r="D280" i="34"/>
  <c r="D225" i="34"/>
  <c r="D15" i="34"/>
  <c r="D34" i="34" l="1"/>
  <c r="N647" i="34" l="1"/>
  <c r="D722" i="34" l="1"/>
  <c r="D654" i="34"/>
  <c r="D655" i="34"/>
  <c r="D656" i="34"/>
  <c r="D657" i="34"/>
  <c r="D658" i="34"/>
  <c r="D659" i="34"/>
  <c r="D660" i="34"/>
  <c r="D661" i="34"/>
  <c r="D662" i="34"/>
  <c r="D663" i="34"/>
  <c r="D664" i="34"/>
  <c r="D665" i="34"/>
  <c r="D666" i="34"/>
  <c r="D667" i="34"/>
  <c r="D668" i="34"/>
  <c r="D669" i="34"/>
  <c r="D653" i="34"/>
  <c r="D648" i="34"/>
  <c r="D649" i="34"/>
  <c r="D650" i="34"/>
  <c r="D644" i="34"/>
  <c r="D645" i="34"/>
  <c r="D646" i="34"/>
  <c r="D643" i="34"/>
  <c r="D641" i="34"/>
  <c r="D640" i="34"/>
  <c r="D634" i="34"/>
  <c r="D636" i="34"/>
  <c r="D638" i="34"/>
  <c r="D632" i="34"/>
  <c r="D594" i="34"/>
  <c r="D595" i="34"/>
  <c r="D593" i="34"/>
  <c r="D592" i="34"/>
  <c r="D591" i="34"/>
  <c r="D590" i="34"/>
  <c r="D589" i="34"/>
  <c r="D583" i="34"/>
  <c r="D587" i="34"/>
  <c r="D574" i="34"/>
  <c r="D575" i="34"/>
  <c r="D576" i="34"/>
  <c r="D577" i="34"/>
  <c r="D573" i="34"/>
  <c r="D566" i="34"/>
  <c r="D567" i="34"/>
  <c r="D568" i="34"/>
  <c r="D569" i="34"/>
  <c r="D570" i="34"/>
  <c r="D571" i="34"/>
  <c r="D340" i="34"/>
  <c r="D341" i="34"/>
  <c r="D342" i="34"/>
  <c r="D343" i="34"/>
  <c r="D344" i="34"/>
  <c r="D345" i="34"/>
  <c r="D346" i="34"/>
  <c r="D347" i="34"/>
  <c r="D348" i="34"/>
  <c r="D349" i="34"/>
  <c r="D350" i="34"/>
  <c r="D351" i="34"/>
  <c r="D352" i="34"/>
  <c r="D353" i="34"/>
  <c r="D354" i="34"/>
  <c r="D355" i="34"/>
  <c r="D356" i="34"/>
  <c r="D357" i="34"/>
  <c r="D358" i="34"/>
  <c r="D359" i="34"/>
  <c r="D360" i="34"/>
  <c r="D361" i="34"/>
  <c r="D362" i="34"/>
  <c r="D363" i="34"/>
  <c r="D364" i="34"/>
  <c r="D365" i="34"/>
  <c r="D366" i="34"/>
  <c r="D367" i="34"/>
  <c r="D368" i="34"/>
  <c r="D370" i="34"/>
  <c r="D372" i="34"/>
  <c r="D373" i="34"/>
  <c r="D374" i="34"/>
  <c r="D375" i="34"/>
  <c r="D376" i="34"/>
  <c r="D377" i="34"/>
  <c r="D378" i="34"/>
  <c r="D379" i="34"/>
  <c r="D380" i="34"/>
  <c r="D381" i="34"/>
  <c r="D382" i="34"/>
  <c r="D383" i="34"/>
  <c r="D384" i="34"/>
  <c r="D385" i="34"/>
  <c r="D386" i="34"/>
  <c r="D387" i="34"/>
  <c r="D388" i="34"/>
  <c r="D389" i="34"/>
  <c r="D390" i="34"/>
  <c r="D391" i="34"/>
  <c r="D392" i="34"/>
  <c r="D393" i="34"/>
  <c r="D395" i="34"/>
  <c r="D396" i="34"/>
  <c r="D397" i="34"/>
  <c r="D398" i="34"/>
  <c r="D399" i="34"/>
  <c r="D400" i="34"/>
  <c r="D401" i="34"/>
  <c r="D402" i="34"/>
  <c r="D403" i="34"/>
  <c r="D404" i="34"/>
  <c r="D405" i="34"/>
  <c r="D406" i="34"/>
  <c r="D407" i="34"/>
  <c r="D408" i="34"/>
  <c r="D409" i="34"/>
  <c r="D410" i="34"/>
  <c r="D411" i="34"/>
  <c r="D412" i="34"/>
  <c r="D413" i="34"/>
  <c r="D414" i="34"/>
  <c r="D415" i="34"/>
  <c r="D416" i="34"/>
  <c r="D417" i="34"/>
  <c r="D418" i="34"/>
  <c r="D419" i="34"/>
  <c r="D420" i="34"/>
  <c r="D421" i="34"/>
  <c r="D422" i="34"/>
  <c r="D424" i="34"/>
  <c r="D425" i="34"/>
  <c r="D426" i="34"/>
  <c r="D427" i="34"/>
  <c r="D428" i="34"/>
  <c r="D429" i="34"/>
  <c r="D430" i="34"/>
  <c r="D431" i="34"/>
  <c r="D432" i="34"/>
  <c r="D433" i="34"/>
  <c r="D434" i="34"/>
  <c r="D435" i="34"/>
  <c r="D436" i="34"/>
  <c r="D437" i="34"/>
  <c r="D438" i="34"/>
  <c r="D439" i="34"/>
  <c r="D440" i="34"/>
  <c r="D441" i="34"/>
  <c r="D442" i="34"/>
  <c r="D443" i="34"/>
  <c r="D444" i="34"/>
  <c r="D445" i="34"/>
  <c r="D446" i="34"/>
  <c r="D447" i="34"/>
  <c r="D448" i="34"/>
  <c r="D450" i="34"/>
  <c r="D451" i="34"/>
  <c r="D452" i="34"/>
  <c r="D453" i="34"/>
  <c r="D454" i="34"/>
  <c r="D455" i="34"/>
  <c r="D456" i="34"/>
  <c r="D457" i="34"/>
  <c r="D458" i="34"/>
  <c r="D459" i="34"/>
  <c r="D460" i="34"/>
  <c r="D461" i="34"/>
  <c r="D462" i="34"/>
  <c r="D463" i="34"/>
  <c r="D464" i="34"/>
  <c r="D465" i="34"/>
  <c r="D466" i="34"/>
  <c r="D467" i="34"/>
  <c r="D468" i="34"/>
  <c r="D469" i="34"/>
  <c r="D472" i="34"/>
  <c r="D473" i="34"/>
  <c r="D474" i="34"/>
  <c r="D475" i="34"/>
  <c r="D476" i="34"/>
  <c r="D478" i="34"/>
  <c r="D479" i="34"/>
  <c r="D480" i="34"/>
  <c r="D481" i="34"/>
  <c r="D482" i="34"/>
  <c r="D483" i="34"/>
  <c r="D484" i="34"/>
  <c r="D485" i="34"/>
  <c r="D487" i="34"/>
  <c r="D488" i="34"/>
  <c r="D489" i="34"/>
  <c r="D490" i="34"/>
  <c r="D491" i="34"/>
  <c r="D492" i="34"/>
  <c r="D493" i="34"/>
  <c r="D494" i="34"/>
  <c r="D495" i="34"/>
  <c r="D496" i="34"/>
  <c r="D497" i="34"/>
  <c r="D498" i="34"/>
  <c r="D499" i="34"/>
  <c r="D500" i="34"/>
  <c r="D501" i="34"/>
  <c r="D502" i="34"/>
  <c r="D503" i="34"/>
  <c r="D504" i="34"/>
  <c r="D505" i="34"/>
  <c r="D506" i="34"/>
  <c r="D507" i="34"/>
  <c r="D509" i="34"/>
  <c r="D510" i="34"/>
  <c r="D511" i="34"/>
  <c r="D512" i="34"/>
  <c r="D513" i="34"/>
  <c r="D514" i="34"/>
  <c r="D515" i="34"/>
  <c r="D516" i="34"/>
  <c r="D517" i="34"/>
  <c r="D518" i="34"/>
  <c r="D519" i="34"/>
  <c r="D520" i="34"/>
  <c r="D521" i="34"/>
  <c r="D522" i="34"/>
  <c r="D523" i="34"/>
  <c r="D524" i="34"/>
  <c r="D525" i="34"/>
  <c r="D526" i="34"/>
  <c r="D527" i="34"/>
  <c r="D528" i="34"/>
  <c r="D529" i="34"/>
  <c r="D531" i="34"/>
  <c r="D532" i="34"/>
  <c r="D533" i="34"/>
  <c r="D534" i="34"/>
  <c r="D535" i="34"/>
  <c r="D536" i="34"/>
  <c r="D537" i="34"/>
  <c r="D538" i="34"/>
  <c r="D539" i="34"/>
  <c r="D540" i="34"/>
  <c r="D541" i="34"/>
  <c r="D542" i="34"/>
  <c r="D543" i="34"/>
  <c r="D544" i="34"/>
  <c r="D546" i="34"/>
  <c r="D547" i="34"/>
  <c r="D548" i="34"/>
  <c r="D549" i="34"/>
  <c r="D550" i="34"/>
  <c r="D551" i="34"/>
  <c r="D552" i="34"/>
  <c r="D553" i="34"/>
  <c r="D554" i="34"/>
  <c r="D555" i="34"/>
  <c r="D556" i="34"/>
  <c r="D557" i="34"/>
  <c r="D558" i="34"/>
  <c r="D559" i="34"/>
  <c r="D560" i="34"/>
  <c r="D561" i="34"/>
  <c r="D562" i="34"/>
  <c r="D334" i="34"/>
  <c r="D335" i="34"/>
  <c r="D336" i="34"/>
  <c r="D310" i="34"/>
  <c r="D311" i="34"/>
  <c r="D312" i="34"/>
  <c r="D313" i="34"/>
  <c r="D314" i="34"/>
  <c r="D315" i="34"/>
  <c r="D316" i="34"/>
  <c r="D317" i="34"/>
  <c r="D318" i="34"/>
  <c r="D319" i="34"/>
  <c r="D320" i="34"/>
  <c r="D321" i="34"/>
  <c r="D322" i="34"/>
  <c r="D323" i="34"/>
  <c r="D324" i="34"/>
  <c r="D325" i="34"/>
  <c r="D326" i="34"/>
  <c r="D327" i="34"/>
  <c r="D328" i="34"/>
  <c r="D329" i="34"/>
  <c r="D330" i="34"/>
  <c r="D331" i="34"/>
  <c r="D332" i="34"/>
  <c r="D278" i="34"/>
  <c r="D281" i="34"/>
  <c r="D285" i="34"/>
  <c r="D287" i="34"/>
  <c r="D289" i="34"/>
  <c r="D291" i="34"/>
  <c r="D293" i="34"/>
  <c r="D295" i="34"/>
  <c r="D297" i="34"/>
  <c r="D299" i="34"/>
  <c r="D301" i="34"/>
  <c r="D303" i="34"/>
  <c r="D307" i="34"/>
  <c r="D202" i="34"/>
  <c r="D203" i="34"/>
  <c r="D204" i="34"/>
  <c r="D205" i="34"/>
  <c r="D206" i="34"/>
  <c r="D207" i="34"/>
  <c r="D208" i="34"/>
  <c r="D209" i="34"/>
  <c r="D210" i="34"/>
  <c r="D211" i="34"/>
  <c r="D212" i="34"/>
  <c r="D213" i="34"/>
  <c r="D214" i="34"/>
  <c r="D215" i="34"/>
  <c r="D216" i="34"/>
  <c r="D217" i="34"/>
  <c r="D218" i="34"/>
  <c r="D219" i="34"/>
  <c r="D220" i="34"/>
  <c r="D221" i="34"/>
  <c r="D222" i="34"/>
  <c r="D224" i="34"/>
  <c r="D226" i="34"/>
  <c r="D227" i="34"/>
  <c r="D229" i="34"/>
  <c r="D230" i="34"/>
  <c r="D231" i="34"/>
  <c r="D232" i="34"/>
  <c r="D234" i="34"/>
  <c r="D236" i="34"/>
  <c r="D237" i="34"/>
  <c r="D238" i="34"/>
  <c r="D239" i="34"/>
  <c r="D240" i="34"/>
  <c r="D242" i="34"/>
  <c r="D243" i="34"/>
  <c r="D245" i="34"/>
  <c r="D246" i="34"/>
  <c r="D247" i="34"/>
  <c r="D249" i="34"/>
  <c r="D250" i="34"/>
  <c r="D251" i="34"/>
  <c r="D252" i="34"/>
  <c r="D253" i="34"/>
  <c r="D254" i="34"/>
  <c r="D255" i="34"/>
  <c r="D256" i="34"/>
  <c r="D257" i="34"/>
  <c r="D258" i="34"/>
  <c r="D259" i="34"/>
  <c r="D260" i="34"/>
  <c r="D261" i="34"/>
  <c r="D262" i="34"/>
  <c r="D263" i="34"/>
  <c r="D264" i="34"/>
  <c r="D265" i="34"/>
  <c r="D266" i="34"/>
  <c r="D267" i="34"/>
  <c r="D268" i="34"/>
  <c r="D269" i="34"/>
  <c r="D270" i="34"/>
  <c r="D271" i="34"/>
  <c r="D272" i="34"/>
  <c r="D273" i="34"/>
  <c r="D274" i="34"/>
  <c r="D275" i="34"/>
  <c r="D132" i="34"/>
  <c r="D133" i="34"/>
  <c r="D134" i="34"/>
  <c r="D135" i="34"/>
  <c r="D136" i="34"/>
  <c r="D137" i="34"/>
  <c r="D138" i="34"/>
  <c r="D139" i="34"/>
  <c r="D141" i="34"/>
  <c r="D142" i="34"/>
  <c r="D143" i="34"/>
  <c r="D145" i="34"/>
  <c r="D146" i="34"/>
  <c r="D147" i="34"/>
  <c r="D149" i="34"/>
  <c r="D150" i="34"/>
  <c r="D151" i="34"/>
  <c r="D152" i="34"/>
  <c r="D153" i="34"/>
  <c r="D154" i="34"/>
  <c r="D155" i="34"/>
  <c r="D156" i="34"/>
  <c r="D157" i="34"/>
  <c r="D158" i="34"/>
  <c r="D159" i="34"/>
  <c r="D160" i="34"/>
  <c r="D161" i="34"/>
  <c r="D162" i="34"/>
  <c r="D163" i="34"/>
  <c r="D164" i="34"/>
  <c r="D165" i="34"/>
  <c r="D167" i="34"/>
  <c r="D169" i="34"/>
  <c r="D171" i="34"/>
  <c r="D172" i="34"/>
  <c r="D173" i="34"/>
  <c r="D175" i="34"/>
  <c r="D176" i="34"/>
  <c r="D177" i="34"/>
  <c r="D178" i="34"/>
  <c r="D179" i="34"/>
  <c r="D180" i="34"/>
  <c r="D181" i="34"/>
  <c r="D182" i="34"/>
  <c r="D183" i="34"/>
  <c r="D184" i="34"/>
  <c r="D185" i="34"/>
  <c r="D186" i="34"/>
  <c r="D187" i="34"/>
  <c r="D188" i="34"/>
  <c r="D190" i="34"/>
  <c r="D191" i="34"/>
  <c r="D192" i="34"/>
  <c r="D194" i="34"/>
  <c r="D195" i="34"/>
  <c r="D196" i="34"/>
  <c r="D197" i="34"/>
  <c r="D198" i="34"/>
  <c r="D114" i="34"/>
  <c r="D115" i="34"/>
  <c r="D116" i="34"/>
  <c r="D117" i="34"/>
  <c r="D118" i="34"/>
  <c r="D119" i="34"/>
  <c r="D120" i="34"/>
  <c r="D121" i="34"/>
  <c r="D122" i="34"/>
  <c r="D123" i="34"/>
  <c r="D124" i="34"/>
  <c r="D125" i="34"/>
  <c r="D126" i="34"/>
  <c r="D97" i="34"/>
  <c r="D98" i="34"/>
  <c r="D99" i="34"/>
  <c r="D100" i="34"/>
  <c r="D101" i="34"/>
  <c r="D102" i="34"/>
  <c r="D103" i="34"/>
  <c r="D104" i="34"/>
  <c r="D105" i="34"/>
  <c r="D106" i="34"/>
  <c r="D107" i="34"/>
  <c r="D108" i="34"/>
  <c r="D109" i="34"/>
  <c r="D110" i="34"/>
  <c r="D111" i="34"/>
  <c r="D112" i="34"/>
  <c r="D40" i="34"/>
  <c r="D41" i="34"/>
  <c r="D42" i="34"/>
  <c r="D43" i="34"/>
  <c r="D44" i="34"/>
  <c r="D45" i="34"/>
  <c r="D46" i="34"/>
  <c r="D47" i="34"/>
  <c r="D48" i="34"/>
  <c r="D49" i="34"/>
  <c r="D50" i="34"/>
  <c r="D51" i="34"/>
  <c r="D52" i="34"/>
  <c r="D53" i="34"/>
  <c r="D54" i="34"/>
  <c r="D55" i="34"/>
  <c r="D56" i="34"/>
  <c r="D57" i="34"/>
  <c r="D58" i="34"/>
  <c r="D59" i="34"/>
  <c r="D60" i="34"/>
  <c r="D61" i="34"/>
  <c r="D62" i="34"/>
  <c r="D63" i="34"/>
  <c r="D64" i="34"/>
  <c r="D65" i="34"/>
  <c r="D66" i="34"/>
  <c r="D67" i="34"/>
  <c r="D68" i="34"/>
  <c r="D13" i="34"/>
  <c r="D14" i="34"/>
  <c r="D16" i="34"/>
  <c r="D17" i="34"/>
  <c r="D18" i="34"/>
  <c r="D19" i="34"/>
  <c r="D20" i="34"/>
  <c r="D21" i="34"/>
  <c r="D22" i="34"/>
  <c r="D23" i="34"/>
  <c r="D25" i="34"/>
  <c r="D26" i="34"/>
  <c r="D27" i="34"/>
  <c r="D28" i="34"/>
  <c r="D29" i="34"/>
  <c r="D30" i="34"/>
  <c r="D31" i="34"/>
  <c r="D32" i="34"/>
  <c r="D33" i="34"/>
  <c r="D35" i="34"/>
  <c r="D36" i="34"/>
  <c r="D37" i="34"/>
  <c r="D10" i="34"/>
  <c r="N686" i="34"/>
  <c r="N723" i="34" s="1"/>
  <c r="D687" i="34"/>
  <c r="D688" i="34"/>
  <c r="D689" i="34"/>
  <c r="D690" i="34"/>
  <c r="D691" i="34"/>
  <c r="D692" i="34"/>
  <c r="D693" i="34"/>
  <c r="D694" i="34"/>
  <c r="D695" i="34"/>
  <c r="D696" i="34"/>
  <c r="D698" i="34"/>
  <c r="D699" i="34"/>
  <c r="D700" i="34"/>
  <c r="D702" i="34"/>
  <c r="D703" i="34"/>
  <c r="D704" i="34"/>
  <c r="D706" i="34"/>
  <c r="D707" i="34"/>
  <c r="D708" i="34"/>
  <c r="D709" i="34"/>
  <c r="D711" i="34"/>
  <c r="D712" i="34"/>
  <c r="D713" i="34"/>
  <c r="D715" i="34"/>
  <c r="D716" i="34"/>
  <c r="D717" i="34"/>
  <c r="D718" i="34"/>
  <c r="D720" i="34"/>
  <c r="D721" i="34"/>
  <c r="J11" i="34" l="1"/>
  <c r="L11" i="34"/>
  <c r="M11" i="34"/>
  <c r="N11" i="34"/>
  <c r="F333" i="34" l="1"/>
  <c r="G333" i="34"/>
  <c r="H333" i="34"/>
  <c r="I333" i="34"/>
  <c r="J333" i="34"/>
  <c r="K333" i="34"/>
  <c r="L333" i="34"/>
  <c r="M333" i="34"/>
  <c r="N333" i="34"/>
  <c r="E333" i="34"/>
  <c r="N670" i="34"/>
  <c r="N642" i="34"/>
  <c r="N651" i="34" s="1"/>
  <c r="N585" i="34"/>
  <c r="N572" i="34"/>
  <c r="N565" i="34"/>
  <c r="N545" i="34"/>
  <c r="N471" i="34"/>
  <c r="N470" i="34" s="1"/>
  <c r="N449" i="34"/>
  <c r="N394" i="34"/>
  <c r="N371" i="34"/>
  <c r="N339" i="34"/>
  <c r="N309" i="34"/>
  <c r="N282" i="34"/>
  <c r="N248" i="34"/>
  <c r="N244" i="34"/>
  <c r="N235" i="34"/>
  <c r="N189" i="34"/>
  <c r="N174" i="34"/>
  <c r="N170" i="34"/>
  <c r="N148" i="34"/>
  <c r="N131" i="34"/>
  <c r="N113" i="34"/>
  <c r="N96" i="34"/>
  <c r="J670" i="34"/>
  <c r="L670" i="34"/>
  <c r="M670" i="34"/>
  <c r="K670" i="34"/>
  <c r="N200" i="34" l="1"/>
  <c r="N130" i="34"/>
  <c r="N563" i="34"/>
  <c r="D333" i="34"/>
  <c r="N599" i="34"/>
  <c r="N337" i="34" l="1"/>
  <c r="N724" i="34" s="1"/>
  <c r="N725" i="34" s="1"/>
  <c r="N726" i="34" s="1"/>
  <c r="K201" i="34"/>
  <c r="H714" i="34" l="1"/>
  <c r="K241" i="34" l="1"/>
  <c r="L241" i="34"/>
  <c r="M241" i="34"/>
  <c r="J241" i="34"/>
  <c r="D72" i="34"/>
  <c r="D73" i="34"/>
  <c r="D74" i="34"/>
  <c r="D75" i="34"/>
  <c r="D76" i="34"/>
  <c r="D77" i="34"/>
  <c r="D78" i="34"/>
  <c r="D79" i="34"/>
  <c r="D80" i="34"/>
  <c r="D81" i="34"/>
  <c r="D82" i="34"/>
  <c r="D83" i="34"/>
  <c r="D84" i="34"/>
  <c r="D85" i="34"/>
  <c r="D86" i="34"/>
  <c r="D87" i="34"/>
  <c r="D88" i="34"/>
  <c r="D89" i="34"/>
  <c r="D90" i="34"/>
  <c r="D91" i="34"/>
  <c r="D92" i="34"/>
  <c r="D93" i="34"/>
  <c r="D94" i="34"/>
  <c r="D95" i="34"/>
  <c r="D127" i="34"/>
  <c r="D128" i="34"/>
  <c r="D69" i="34"/>
  <c r="D70" i="34"/>
  <c r="D71" i="34"/>
  <c r="K714" i="34" l="1"/>
  <c r="K729" i="34"/>
  <c r="L729" i="34"/>
  <c r="M729" i="34"/>
  <c r="M714" i="34"/>
  <c r="J714" i="34"/>
  <c r="I710" i="34"/>
  <c r="J710" i="34"/>
  <c r="K710" i="34"/>
  <c r="L710" i="34"/>
  <c r="M710" i="34"/>
  <c r="G710" i="34"/>
  <c r="K545" i="34"/>
  <c r="L545" i="34"/>
  <c r="M545" i="34"/>
  <c r="J545" i="34"/>
  <c r="L371" i="34"/>
  <c r="M371" i="34"/>
  <c r="K371" i="34"/>
  <c r="J201" i="34" l="1"/>
  <c r="K131" i="34"/>
  <c r="L113" i="34"/>
  <c r="M113" i="34"/>
  <c r="K113" i="34"/>
  <c r="K96" i="34"/>
  <c r="L96" i="34"/>
  <c r="M96" i="34"/>
  <c r="J96" i="34"/>
  <c r="M705" i="34" l="1"/>
  <c r="M727" i="34" s="1"/>
  <c r="M701" i="34"/>
  <c r="M697" i="34"/>
  <c r="F545" i="34"/>
  <c r="G545" i="34"/>
  <c r="H545" i="34"/>
  <c r="I545" i="34"/>
  <c r="E545" i="34"/>
  <c r="M189" i="34"/>
  <c r="M131" i="34"/>
  <c r="D545" i="34" l="1"/>
  <c r="M728" i="34"/>
  <c r="K170" i="34" l="1"/>
  <c r="L170" i="34"/>
  <c r="M170" i="34"/>
  <c r="J170" i="34"/>
  <c r="K282" i="34" l="1"/>
  <c r="L282" i="34"/>
  <c r="M282" i="34"/>
  <c r="J282" i="34"/>
  <c r="K235" i="34" l="1"/>
  <c r="L235" i="34"/>
  <c r="J235" i="34"/>
  <c r="I235" i="34"/>
  <c r="H235" i="34"/>
  <c r="E235" i="34"/>
  <c r="M686" i="34" l="1"/>
  <c r="M723" i="34" s="1"/>
  <c r="M647" i="34"/>
  <c r="M642" i="34"/>
  <c r="J585" i="34"/>
  <c r="K585" i="34"/>
  <c r="L585" i="34"/>
  <c r="M585" i="34"/>
  <c r="M572" i="34"/>
  <c r="M565" i="34"/>
  <c r="M530" i="34"/>
  <c r="M508" i="34"/>
  <c r="M486" i="34"/>
  <c r="M471" i="34"/>
  <c r="M449" i="34"/>
  <c r="M394" i="34"/>
  <c r="M339" i="34"/>
  <c r="M309" i="34"/>
  <c r="M248" i="34"/>
  <c r="M244" i="34"/>
  <c r="M200" i="34" s="1"/>
  <c r="M174" i="34"/>
  <c r="M148" i="34"/>
  <c r="M470" i="34" l="1"/>
  <c r="M563" i="34" s="1"/>
  <c r="M599" i="34"/>
  <c r="M651" i="34"/>
  <c r="M130" i="34"/>
  <c r="M337" i="34" l="1"/>
  <c r="M724" i="34" s="1"/>
  <c r="M725" i="34" s="1"/>
  <c r="M726" i="34" s="1"/>
  <c r="J530" i="34" l="1"/>
  <c r="I508" i="34"/>
  <c r="J508" i="34"/>
  <c r="L508" i="34"/>
  <c r="K508" i="34"/>
  <c r="L486" i="34"/>
  <c r="K486" i="34"/>
  <c r="J486" i="34"/>
  <c r="L572" i="34"/>
  <c r="K572" i="34"/>
  <c r="J572" i="34"/>
  <c r="I572" i="34"/>
  <c r="H572" i="34"/>
  <c r="G572" i="34"/>
  <c r="F572" i="34"/>
  <c r="E572" i="34"/>
  <c r="D572" i="34" l="1"/>
  <c r="K449" i="34"/>
  <c r="L449" i="34"/>
  <c r="J449" i="34"/>
  <c r="K394" i="34"/>
  <c r="L394" i="34"/>
  <c r="J394" i="34"/>
  <c r="K339" i="34"/>
  <c r="L339" i="34"/>
  <c r="J339" i="34"/>
  <c r="K309" i="34"/>
  <c r="L309" i="34"/>
  <c r="J309" i="34"/>
  <c r="K248" i="34"/>
  <c r="L248" i="34"/>
  <c r="J248" i="34"/>
  <c r="K174" i="34"/>
  <c r="L174" i="34"/>
  <c r="J174" i="34"/>
  <c r="L131" i="34"/>
  <c r="J131" i="34"/>
  <c r="I248" i="34"/>
  <c r="H248" i="34"/>
  <c r="F248" i="34"/>
  <c r="D248" i="34" l="1"/>
  <c r="J148" i="34"/>
  <c r="J140" i="34"/>
  <c r="K701" i="34" l="1"/>
  <c r="L701" i="34"/>
  <c r="K697" i="34"/>
  <c r="L697" i="34"/>
  <c r="K642" i="34"/>
  <c r="L642" i="34"/>
  <c r="L728" i="34" l="1"/>
  <c r="K728" i="34"/>
  <c r="K705" i="34"/>
  <c r="K727" i="34" s="1"/>
  <c r="L705" i="34"/>
  <c r="L727" i="34" s="1"/>
  <c r="K686" i="34" l="1"/>
  <c r="K723" i="34" s="1"/>
  <c r="L686" i="34"/>
  <c r="L723" i="34" s="1"/>
  <c r="K647" i="34"/>
  <c r="K651" i="34" s="1"/>
  <c r="L647" i="34"/>
  <c r="L651" i="34" s="1"/>
  <c r="K565" i="34"/>
  <c r="K599" i="34" s="1"/>
  <c r="L565" i="34"/>
  <c r="L599" i="34" s="1"/>
  <c r="J565" i="34"/>
  <c r="K530" i="34"/>
  <c r="L530" i="34"/>
  <c r="K477" i="34"/>
  <c r="L477" i="34"/>
  <c r="K244" i="34"/>
  <c r="K200" i="34" s="1"/>
  <c r="L244" i="34"/>
  <c r="L200" i="34" s="1"/>
  <c r="J244" i="34"/>
  <c r="K189" i="34"/>
  <c r="L189" i="34"/>
  <c r="K148" i="34"/>
  <c r="L148" i="34"/>
  <c r="L130" i="34" l="1"/>
  <c r="J200" i="34"/>
  <c r="K130" i="34"/>
  <c r="K471" i="34"/>
  <c r="L471" i="34"/>
  <c r="L470" i="34" s="1"/>
  <c r="L563" i="34" s="1"/>
  <c r="I276" i="34"/>
  <c r="H276" i="34"/>
  <c r="G276" i="34"/>
  <c r="F276" i="34"/>
  <c r="E276" i="34"/>
  <c r="J276" i="34"/>
  <c r="D276" i="34" l="1"/>
  <c r="K470" i="34"/>
  <c r="K563" i="34" s="1"/>
  <c r="L337" i="34"/>
  <c r="K337" i="34"/>
  <c r="E394" i="34"/>
  <c r="I394" i="34"/>
  <c r="G38" i="34"/>
  <c r="D38" i="34" s="1"/>
  <c r="I39" i="34"/>
  <c r="H39" i="34"/>
  <c r="I140" i="34"/>
  <c r="F140" i="34"/>
  <c r="G140" i="34"/>
  <c r="H140" i="34"/>
  <c r="E140" i="34"/>
  <c r="D140" i="34" l="1"/>
  <c r="D39" i="34"/>
  <c r="K724" i="34"/>
  <c r="K725" i="34" s="1"/>
  <c r="K726" i="34" s="1"/>
  <c r="L724" i="34"/>
  <c r="L725" i="34" s="1"/>
  <c r="L726" i="34" s="1"/>
  <c r="I131" i="34" l="1"/>
  <c r="I96" i="34"/>
  <c r="I309" i="34"/>
  <c r="I11" i="34"/>
  <c r="I530" i="34"/>
  <c r="E471" i="34"/>
  <c r="F471" i="34"/>
  <c r="G471" i="34"/>
  <c r="H471" i="34"/>
  <c r="I471" i="34"/>
  <c r="J471" i="34"/>
  <c r="I282" i="34"/>
  <c r="D471" i="34" l="1"/>
  <c r="J189" i="34"/>
  <c r="I486" i="34" l="1"/>
  <c r="E96" i="34"/>
  <c r="F96" i="34"/>
  <c r="G96" i="34"/>
  <c r="H96" i="34"/>
  <c r="D96" i="34" l="1"/>
  <c r="E148" i="34"/>
  <c r="F565" i="34" l="1"/>
  <c r="G565" i="34"/>
  <c r="H565" i="34"/>
  <c r="I565" i="34"/>
  <c r="E565" i="34"/>
  <c r="D565" i="34" l="1"/>
  <c r="H530" i="34"/>
  <c r="H508" i="34"/>
  <c r="H486" i="34"/>
  <c r="H394" i="34"/>
  <c r="H339" i="34"/>
  <c r="H309" i="34"/>
  <c r="D309" i="34" s="1"/>
  <c r="H282" i="34"/>
  <c r="H201" i="34"/>
  <c r="G201" i="34"/>
  <c r="F201" i="34"/>
  <c r="E201" i="34"/>
  <c r="F223" i="34"/>
  <c r="G223" i="34"/>
  <c r="H223" i="34"/>
  <c r="I223" i="34"/>
  <c r="E223" i="34"/>
  <c r="F241" i="34"/>
  <c r="G241" i="34"/>
  <c r="H241" i="34"/>
  <c r="I241" i="34"/>
  <c r="E241" i="34"/>
  <c r="H174" i="34"/>
  <c r="H148" i="34"/>
  <c r="H131" i="34"/>
  <c r="H113" i="34"/>
  <c r="I371" i="34"/>
  <c r="J371" i="34"/>
  <c r="I339" i="34"/>
  <c r="D241" i="34" l="1"/>
  <c r="D339" i="34"/>
  <c r="D223" i="34"/>
  <c r="F530" i="34"/>
  <c r="G530" i="34"/>
  <c r="E530" i="34"/>
  <c r="D530" i="34" l="1"/>
  <c r="E581" i="34"/>
  <c r="F585" i="34"/>
  <c r="G585" i="34"/>
  <c r="H585" i="34"/>
  <c r="I585" i="34"/>
  <c r="E585" i="34"/>
  <c r="E449" i="34"/>
  <c r="F449" i="34"/>
  <c r="G449" i="34"/>
  <c r="H449" i="34"/>
  <c r="I449" i="34"/>
  <c r="D585" i="34" l="1"/>
  <c r="D449" i="34"/>
  <c r="E599" i="34"/>
  <c r="I201" i="34" l="1"/>
  <c r="D201" i="34" s="1"/>
  <c r="G113" i="34"/>
  <c r="I113" i="34"/>
  <c r="J113" i="34"/>
  <c r="F113" i="34"/>
  <c r="D113" i="34" l="1"/>
  <c r="F486" i="34"/>
  <c r="G486" i="34"/>
  <c r="E486" i="34"/>
  <c r="D486" i="34" l="1"/>
  <c r="F174" i="34"/>
  <c r="G174" i="34"/>
  <c r="I174" i="34"/>
  <c r="E174" i="34"/>
  <c r="D174" i="34" l="1"/>
  <c r="J729" i="34"/>
  <c r="D729" i="34" s="1"/>
  <c r="E723" i="34"/>
  <c r="J719" i="34"/>
  <c r="I719" i="34"/>
  <c r="H719" i="34"/>
  <c r="G719" i="34"/>
  <c r="F719" i="34"/>
  <c r="E719" i="34"/>
  <c r="I714" i="34"/>
  <c r="G714" i="34"/>
  <c r="F714" i="34"/>
  <c r="E714" i="34"/>
  <c r="F710" i="34"/>
  <c r="E710" i="34"/>
  <c r="J705" i="34"/>
  <c r="J727" i="34" s="1"/>
  <c r="I705" i="34"/>
  <c r="H705" i="34"/>
  <c r="G705" i="34"/>
  <c r="F705" i="34"/>
  <c r="E705" i="34"/>
  <c r="J701" i="34"/>
  <c r="I701" i="34"/>
  <c r="H701" i="34"/>
  <c r="G701" i="34"/>
  <c r="F701" i="34"/>
  <c r="E701" i="34"/>
  <c r="J697" i="34"/>
  <c r="I697" i="34"/>
  <c r="H697" i="34"/>
  <c r="G697" i="34"/>
  <c r="F697" i="34"/>
  <c r="E697" i="34"/>
  <c r="I670" i="34"/>
  <c r="H670" i="34"/>
  <c r="F670" i="34"/>
  <c r="E670" i="34"/>
  <c r="J647" i="34"/>
  <c r="I647" i="34"/>
  <c r="H647" i="34"/>
  <c r="G647" i="34"/>
  <c r="F647" i="34"/>
  <c r="E647" i="34"/>
  <c r="J642" i="34"/>
  <c r="I642" i="34"/>
  <c r="H642" i="34"/>
  <c r="G642" i="34"/>
  <c r="F642" i="34"/>
  <c r="E642" i="34"/>
  <c r="J581" i="34"/>
  <c r="J599" i="34" s="1"/>
  <c r="I581" i="34"/>
  <c r="I599" i="34" s="1"/>
  <c r="H581" i="34"/>
  <c r="H599" i="34" s="1"/>
  <c r="G581" i="34"/>
  <c r="G599" i="34" s="1"/>
  <c r="F581" i="34"/>
  <c r="G508" i="34"/>
  <c r="F508" i="34"/>
  <c r="E508" i="34"/>
  <c r="J477" i="34"/>
  <c r="J470" i="34" s="1"/>
  <c r="J563" i="34" s="1"/>
  <c r="I477" i="34"/>
  <c r="I470" i="34" s="1"/>
  <c r="H477" i="34"/>
  <c r="H470" i="34" s="1"/>
  <c r="G477" i="34"/>
  <c r="F477" i="34"/>
  <c r="E477" i="34"/>
  <c r="J423" i="34"/>
  <c r="I423" i="34"/>
  <c r="H423" i="34"/>
  <c r="F423" i="34"/>
  <c r="E423" i="34"/>
  <c r="G394" i="34"/>
  <c r="F394" i="34"/>
  <c r="H371" i="34"/>
  <c r="G371" i="34"/>
  <c r="F371" i="34"/>
  <c r="E371" i="34"/>
  <c r="E282" i="34"/>
  <c r="D282" i="34" s="1"/>
  <c r="I244" i="34"/>
  <c r="H244" i="34"/>
  <c r="G244" i="34"/>
  <c r="F244" i="34"/>
  <c r="E244" i="34"/>
  <c r="G235" i="34"/>
  <c r="F235" i="34"/>
  <c r="J193" i="34"/>
  <c r="I193" i="34"/>
  <c r="H193" i="34"/>
  <c r="G193" i="34"/>
  <c r="F193" i="34"/>
  <c r="E193" i="34"/>
  <c r="I189" i="34"/>
  <c r="H189" i="34"/>
  <c r="G189" i="34"/>
  <c r="F189" i="34"/>
  <c r="E189" i="34"/>
  <c r="I170" i="34"/>
  <c r="H170" i="34"/>
  <c r="G170" i="34"/>
  <c r="F170" i="34"/>
  <c r="E170" i="34"/>
  <c r="J166" i="34"/>
  <c r="J130" i="34" s="1"/>
  <c r="I166" i="34"/>
  <c r="H166" i="34"/>
  <c r="G166" i="34"/>
  <c r="F166" i="34"/>
  <c r="E166" i="34"/>
  <c r="I148" i="34"/>
  <c r="G148" i="34"/>
  <c r="F148" i="34"/>
  <c r="G131" i="34"/>
  <c r="F131" i="34"/>
  <c r="E131" i="34"/>
  <c r="H12" i="34"/>
  <c r="D12" i="34" s="1"/>
  <c r="D189" i="34" l="1"/>
  <c r="D508" i="34"/>
  <c r="D642" i="34"/>
  <c r="D670" i="34"/>
  <c r="D697" i="34"/>
  <c r="D714" i="34"/>
  <c r="D719" i="34"/>
  <c r="D647" i="34"/>
  <c r="D705" i="34"/>
  <c r="D166" i="34"/>
  <c r="D148" i="34"/>
  <c r="D477" i="34"/>
  <c r="D710" i="34"/>
  <c r="D193" i="34"/>
  <c r="D244" i="34"/>
  <c r="D423" i="34"/>
  <c r="D131" i="34"/>
  <c r="D170" i="34"/>
  <c r="D235" i="34"/>
  <c r="D371" i="34"/>
  <c r="D394" i="34"/>
  <c r="D581" i="34"/>
  <c r="D701" i="34"/>
  <c r="F470" i="34"/>
  <c r="D470" i="34" s="1"/>
  <c r="F599" i="34"/>
  <c r="D599" i="34" s="1"/>
  <c r="G563" i="34"/>
  <c r="G651" i="34"/>
  <c r="H651" i="34"/>
  <c r="E651" i="34"/>
  <c r="I651" i="34"/>
  <c r="F651" i="34"/>
  <c r="J651" i="34"/>
  <c r="H11" i="34"/>
  <c r="D11" i="34" s="1"/>
  <c r="I686" i="34"/>
  <c r="I723" i="34" s="1"/>
  <c r="J686" i="34"/>
  <c r="J723" i="34" s="1"/>
  <c r="I727" i="34"/>
  <c r="J337" i="34"/>
  <c r="I130" i="34"/>
  <c r="D130" i="34" s="1"/>
  <c r="I728" i="34"/>
  <c r="F727" i="34"/>
  <c r="D727" i="34" s="1"/>
  <c r="H129" i="34"/>
  <c r="I200" i="34"/>
  <c r="D200" i="34" s="1"/>
  <c r="F337" i="34"/>
  <c r="E129" i="34"/>
  <c r="H686" i="34"/>
  <c r="H723" i="34" s="1"/>
  <c r="G728" i="34"/>
  <c r="F686" i="34"/>
  <c r="I563" i="34"/>
  <c r="G686" i="34"/>
  <c r="G723" i="34" s="1"/>
  <c r="J728" i="34"/>
  <c r="H563" i="34"/>
  <c r="H728" i="34"/>
  <c r="E728" i="34"/>
  <c r="D686" i="34" l="1"/>
  <c r="D651" i="34"/>
  <c r="D563" i="34"/>
  <c r="D129" i="34"/>
  <c r="D728" i="34"/>
  <c r="J724" i="34"/>
  <c r="J725" i="34" s="1"/>
  <c r="J726" i="34" s="1"/>
  <c r="F723" i="34"/>
  <c r="D723" i="34" s="1"/>
  <c r="I337" i="34"/>
  <c r="I724" i="34" s="1"/>
  <c r="E724" i="34"/>
  <c r="G725" i="34"/>
  <c r="H337" i="34"/>
  <c r="F725" i="34"/>
  <c r="D337" i="34" l="1"/>
  <c r="D724" i="34"/>
  <c r="E725" i="34"/>
  <c r="H725" i="34"/>
  <c r="I725" i="34"/>
  <c r="D725" i="34" l="1"/>
  <c r="I726" i="34"/>
  <c r="D726" i="34" s="1"/>
</calcChain>
</file>

<file path=xl/sharedStrings.xml><?xml version="1.0" encoding="utf-8"?>
<sst xmlns="http://schemas.openxmlformats.org/spreadsheetml/2006/main" count="1893" uniqueCount="691">
  <si>
    <t>Наименование мероприятий</t>
  </si>
  <si>
    <t>Бюджет города</t>
  </si>
  <si>
    <t>Курское городское Собрание</t>
  </si>
  <si>
    <t>Контрольно-счетная палата города Курска</t>
  </si>
  <si>
    <t>Администрация Железнодорожного округа города Курска</t>
  </si>
  <si>
    <t>Администрация Сеймского округа города Курска</t>
  </si>
  <si>
    <t>Комитет архитектуры и градостроительства города Курска</t>
  </si>
  <si>
    <t>Комитет экологической безопасности и природопользования города Курска</t>
  </si>
  <si>
    <t>Комитет образования города Курска</t>
  </si>
  <si>
    <t>Управление культуры города Курска</t>
  </si>
  <si>
    <t>Комитет финансов города Курска</t>
  </si>
  <si>
    <t>Департамент закупок для муниципальных нужд города Курска</t>
  </si>
  <si>
    <t>Комитет жилищно-коммунального хозяйства города Курска</t>
  </si>
  <si>
    <t>Комитет по управлению муниципальным имуществом города Курска</t>
  </si>
  <si>
    <t>Земельный комитет города Курска</t>
  </si>
  <si>
    <t>Управление по учету и распределению жилья города Курска</t>
  </si>
  <si>
    <t>Администрация Центрального округа города Курска</t>
  </si>
  <si>
    <t>Администрация города Курска</t>
  </si>
  <si>
    <t>Управление по делам семьи, демографической политике, охране материнства и детства города Курска</t>
  </si>
  <si>
    <t>Управление молодежной политики, физической культуры и спорта города Курска</t>
  </si>
  <si>
    <t>Областной бюджет (субвенция)</t>
  </si>
  <si>
    <t>Комитет социальной защиты населения города Курска</t>
  </si>
  <si>
    <t>Оказание первой помощи работникам</t>
  </si>
  <si>
    <t>Контрольно-ревизионное управление города Курска</t>
  </si>
  <si>
    <t>Улучшение микроклимата в помещениях</t>
  </si>
  <si>
    <t>Повышение уровня информированности населения города Курска о деятельности органов местного самоуправления</t>
  </si>
  <si>
    <t xml:space="preserve">Комитет архитектуры и градостроительства города Курска </t>
  </si>
  <si>
    <t>Федеральный бюджет (субвенция)</t>
  </si>
  <si>
    <t>Повышение уровня информирования работников в области охраны труда</t>
  </si>
  <si>
    <t>Обработка огнезащитным составом конструкций чердачных помещений 1 раз в 3 или в 5 лет в зависимости от состава</t>
  </si>
  <si>
    <t>1 семинар и 1 семинар-совещание по охране труда в год</t>
  </si>
  <si>
    <t>Информационное обеспечение по мере необходимости</t>
  </si>
  <si>
    <t>Управление муниципального контроля города Курска</t>
  </si>
  <si>
    <t>ВСЕГО по ПРОГРАММЕ:</t>
  </si>
  <si>
    <t>№ п/п</t>
  </si>
  <si>
    <t>в том числе по годам</t>
  </si>
  <si>
    <t>Итого по задаче №1:</t>
  </si>
  <si>
    <t>Ответственные за реализацию мероприятий</t>
  </si>
  <si>
    <t>Органы местного самоуправления города Курска</t>
  </si>
  <si>
    <t>Участие Администрации города Курска в памятно-мемориальных и других мероприятиях</t>
  </si>
  <si>
    <t>Своевременная актуализация сведений о деятельности органов местного самоуправления</t>
  </si>
  <si>
    <t>Финансовое обеспечение деятельности Администрации города Курска</t>
  </si>
  <si>
    <t>Финансовое обеспечение деятельности администрации Центрального округа города Курска</t>
  </si>
  <si>
    <t>Финансовое обеспечение деятельности администрации Железнодорожного округа города Курска</t>
  </si>
  <si>
    <t>Финансовое обеспечение отдельных государственных полномочий в области трудовых отношений</t>
  </si>
  <si>
    <t xml:space="preserve">Финансовое обеспечение расходов на содержание и организацию деятельности МКУ «Автопредприятие Администрации города Курска»      </t>
  </si>
  <si>
    <t>Финансовое обеспечение деятельности Главы города Курска</t>
  </si>
  <si>
    <t xml:space="preserve"> МКУ «Автопредприятие Администрации города Курска»</t>
  </si>
  <si>
    <t>1.1.2</t>
  </si>
  <si>
    <t>1.1.3</t>
  </si>
  <si>
    <t>1.1.4</t>
  </si>
  <si>
    <t>1.1.5</t>
  </si>
  <si>
    <t>1.1.6</t>
  </si>
  <si>
    <t>1.1.7</t>
  </si>
  <si>
    <t>1.1.8</t>
  </si>
  <si>
    <t xml:space="preserve">Привлечение к  участию    в проведении общегородских мероприятий, посвященных государственным, профессиональным, областным и городским праздникам, праздничным и памятным датам:                                                 общественных организаций;                                                городских организаций ветеранов (пенсионеров) войны, труда, Вооруженных сил и правоохранительных органов        </t>
  </si>
  <si>
    <t>1.2.4</t>
  </si>
  <si>
    <t>1.2.5</t>
  </si>
  <si>
    <t xml:space="preserve"> МБУ «Редакция газеты «Городские известия»</t>
  </si>
  <si>
    <t>Публикация правовых актов и официальной информации муниципального образования «Город Курск»</t>
  </si>
  <si>
    <t>Цель № 1. Совершенствование системы муниципального управления</t>
  </si>
  <si>
    <t>Итого по задаче № 2:</t>
  </si>
  <si>
    <t>Итого по задаче № 3:</t>
  </si>
  <si>
    <t>Итого по задаче № 4:</t>
  </si>
  <si>
    <t>Итого по цели № 1:</t>
  </si>
  <si>
    <t>1.1.9</t>
  </si>
  <si>
    <t>1.1.10</t>
  </si>
  <si>
    <t>1.1.11</t>
  </si>
  <si>
    <t>1.1.12</t>
  </si>
  <si>
    <t>1.2.1</t>
  </si>
  <si>
    <t>1.2.2</t>
  </si>
  <si>
    <t>1.2.3</t>
  </si>
  <si>
    <t>1.2.6</t>
  </si>
  <si>
    <t>1.3.2</t>
  </si>
  <si>
    <t>1.3.3</t>
  </si>
  <si>
    <t>1.4.2</t>
  </si>
  <si>
    <t>1.4.3</t>
  </si>
  <si>
    <t>1.4.4</t>
  </si>
  <si>
    <t>Не требует финансирования</t>
  </si>
  <si>
    <t>Источники финансирования</t>
  </si>
  <si>
    <t>1.5.1</t>
  </si>
  <si>
    <t>1.5.2</t>
  </si>
  <si>
    <t>1.6.1</t>
  </si>
  <si>
    <t>1.6.2</t>
  </si>
  <si>
    <t>Итого по задаче № 5:</t>
  </si>
  <si>
    <t>1.5.3</t>
  </si>
  <si>
    <t>Задача № 6. Укрепление международных и межрегиональных партнерских связей</t>
  </si>
  <si>
    <t>Итого по задаче № 6:</t>
  </si>
  <si>
    <t>Итого по задаче № 7:</t>
  </si>
  <si>
    <t>1.1.13</t>
  </si>
  <si>
    <t>1.1.15</t>
  </si>
  <si>
    <t>1.2.7</t>
  </si>
  <si>
    <t>1.3.1</t>
  </si>
  <si>
    <t>1.3.4</t>
  </si>
  <si>
    <t>1.3.5</t>
  </si>
  <si>
    <t>1.4.1</t>
  </si>
  <si>
    <t>1.5.4</t>
  </si>
  <si>
    <t>1.5.5</t>
  </si>
  <si>
    <t>1.5.6</t>
  </si>
  <si>
    <t>1.5.7</t>
  </si>
  <si>
    <t>1.6.3</t>
  </si>
  <si>
    <t>1.6.4</t>
  </si>
  <si>
    <t>1.6.5</t>
  </si>
  <si>
    <t>1.6.6</t>
  </si>
  <si>
    <t>1.7.1</t>
  </si>
  <si>
    <t>1.7.2</t>
  </si>
  <si>
    <t>1.7.3</t>
  </si>
  <si>
    <t>1.7.4</t>
  </si>
  <si>
    <t>1.7.5</t>
  </si>
  <si>
    <t>1.7.6</t>
  </si>
  <si>
    <t>1.2.8</t>
  </si>
  <si>
    <t xml:space="preserve">Индикатор эффективности перехода на использование отечественного программного обеспечения:                               </t>
  </si>
  <si>
    <t>Приобретение, диагностирование и утилизация электронно-вычислительной техники (ЭВТ), телекоммуникационного оборудования</t>
  </si>
  <si>
    <t>операционные системы</t>
  </si>
  <si>
    <t xml:space="preserve"> справочно-правовая система</t>
  </si>
  <si>
    <t>Предоставление органами Администрации муниципальных услуг населению</t>
  </si>
  <si>
    <t>Задача № 4. Обеспечение потребности населения в предоставлении  муниципальных услуг</t>
  </si>
  <si>
    <t>Участие муниципального образования «Город Курск» в работе Союза российских городов воинской славы, Российского Союза исторических Городов и Регионов</t>
  </si>
  <si>
    <t>Организация и проведение аттестации муниципальных служащих</t>
  </si>
  <si>
    <t xml:space="preserve">100% -ная антивирусная защита автоматизированных рабочих мест работников органов местного самоуправления.                         </t>
  </si>
  <si>
    <t>Задача № 5. Развитие институтов гражданского общества</t>
  </si>
  <si>
    <t>Уровень исполнения полномочий -100%</t>
  </si>
  <si>
    <t>Развитие межмуниципальных связей</t>
  </si>
  <si>
    <t>1.8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</si>
  <si>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</si>
  <si>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</si>
  <si>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</si>
  <si>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</si>
  <si>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</si>
  <si>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</si>
  <si>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</si>
  <si>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</si>
  <si>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</si>
  <si>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</si>
  <si>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Задача № 7.  Развитие антикоррупционных механизмов</t>
  </si>
  <si>
    <t>По решению руководителя отраслевых и территориальных органов Администрации города Курска</t>
  </si>
  <si>
    <t>Проведение заседания            комиссии по мере поступления материалов</t>
  </si>
  <si>
    <t>Уточнение перечня должностей муниципальной службы, замещение которых связано с коррупционными рисками</t>
  </si>
  <si>
    <t>По мере поступления информации о проведении проверки руководителями отраслевых и территориальных органов Администрации города Курска</t>
  </si>
  <si>
    <t xml:space="preserve">Подтверждение огнезащитной обработки </t>
  </si>
  <si>
    <t>Департамент строительства и развития дорожной сети города Курска</t>
  </si>
  <si>
    <t>Итого по задаче № 8:</t>
  </si>
  <si>
    <t>1.8.11</t>
  </si>
  <si>
    <t>Задача № 8. Обеспечение решения вопросов местного значения и исполнение делегированных полномочий</t>
  </si>
  <si>
    <t>2019г.-16 шт</t>
  </si>
  <si>
    <t>1.1.16</t>
  </si>
  <si>
    <t>Департамент пассажирского транспорта города Курска</t>
  </si>
  <si>
    <t>2019г.-3 шт.</t>
  </si>
  <si>
    <t xml:space="preserve">2019г.-9 рабочих мест,                                           </t>
  </si>
  <si>
    <t>2019г.- 7 шт.</t>
  </si>
  <si>
    <t xml:space="preserve">2019г.-16 чел. </t>
  </si>
  <si>
    <t>2019г.- 2 шт.</t>
  </si>
  <si>
    <t>1.3.6</t>
  </si>
  <si>
    <t>Организация и проведение ежегодного городского конкурса "Лучший журналист"</t>
  </si>
  <si>
    <t>Улучшение условий труда работников органов местного самоуправления</t>
  </si>
  <si>
    <t>Комитет дорожного хозяйства города Курска</t>
  </si>
  <si>
    <t>Комитет городского хозяйства города Курска</t>
  </si>
  <si>
    <t xml:space="preserve">2019г.-4 чел. </t>
  </si>
  <si>
    <t xml:space="preserve">2019г.-19 чел.                            </t>
  </si>
  <si>
    <t>2019г.- 13 шт.</t>
  </si>
  <si>
    <t xml:space="preserve">2019г.-31 чел. </t>
  </si>
  <si>
    <t xml:space="preserve">2019г.-3чел. </t>
  </si>
  <si>
    <t>2019г.-2020г.-                                   16 чел. (ежегодно)</t>
  </si>
  <si>
    <t xml:space="preserve">2019г.-2чел.                                   </t>
  </si>
  <si>
    <t xml:space="preserve">2019.-25 чел.            </t>
  </si>
  <si>
    <t>Испытание пожарного водопровода (ежегодно), наружных пожарных лестниц и ограждений кровли и др.</t>
  </si>
  <si>
    <t>Организация участия руководителей органов местного самоуправления города Курска в мероприятиях, посвященных празднованию дней городов, мероприятиях, связанных с развитием международного и межрегионального сотрудничества и др.</t>
  </si>
  <si>
    <t>1.8.12</t>
  </si>
  <si>
    <t>Бюджет город</t>
  </si>
  <si>
    <t>Приобретение плана эвакуации, табличек, знаков и др.</t>
  </si>
  <si>
    <t>прочие программные обеспечения</t>
  </si>
  <si>
    <t>2021г.-1шт.</t>
  </si>
  <si>
    <t>Расходы на проведение Всероссийской переписи населения</t>
  </si>
  <si>
    <t xml:space="preserve">Предоставление субсидий   некоммерческим организациям (за исключением государственных (муниципальных) учреждений) - городским общественным организациям ветеранов (пенсионеров) войны, труда, Вооруженных Сил и правоохранительных органов </t>
  </si>
  <si>
    <t xml:space="preserve">2020г.- 4 шт. </t>
  </si>
  <si>
    <t>2019г.-4 чел.,                                                2020г.- 2чел.</t>
  </si>
  <si>
    <t>2020г.-3шт.</t>
  </si>
  <si>
    <t xml:space="preserve">«Расходы на организацию функционирования официального сайта МБУ «Редакция газеты «Городские известия».                       </t>
  </si>
  <si>
    <t>1.3.7</t>
  </si>
  <si>
    <t xml:space="preserve">2019г.-2020г.-                                                1 чел. (ежегодно) </t>
  </si>
  <si>
    <t>2019г.-2021г.-                                                17 чел. (ежегодно)</t>
  </si>
  <si>
    <t>2019г.-9 чел.,                                          2020г.-2022г.-                                               8 чел. (ежегодно)</t>
  </si>
  <si>
    <t xml:space="preserve">2021г.- 2 чел. </t>
  </si>
  <si>
    <t xml:space="preserve">2019г.-9 чел.                          2021г.-8 чел. </t>
  </si>
  <si>
    <t>Оперативное информирование населения с возможностями размещения комментариев</t>
  </si>
  <si>
    <t>Проведение не менее 5 встреч и 5 совещаний с руководителями общественных организаций</t>
  </si>
  <si>
    <t>не менее 2-х чел. (ежегодно)</t>
  </si>
  <si>
    <t>2019г.-1 чел.,                            2022г.-1 чел.</t>
  </si>
  <si>
    <t>1.6.7</t>
  </si>
  <si>
    <t>Осуществление бизнес-миссий в зарубежные страны и субъекты Российской Федерации</t>
  </si>
  <si>
    <t>Расширение торгово-экономических связей и привлечение инвестиций</t>
  </si>
  <si>
    <t>МБУ «Редакция газеты «Городские известия»</t>
  </si>
  <si>
    <t>2022г.-2 чел.</t>
  </si>
  <si>
    <t>2022г.-1 шт.</t>
  </si>
  <si>
    <t>1.1.17</t>
  </si>
  <si>
    <t>Определение рыночной стоимости арендной платы за использование нежилых помещений</t>
  </si>
  <si>
    <t>2019г.-1 чел.,                            2022г.-3 чел.</t>
  </si>
  <si>
    <t>Приобретение оборудования архивного переплета, обработка документации и др.</t>
  </si>
  <si>
    <t>право на использование обновлений программы "Гранд-Смета"</t>
  </si>
  <si>
    <t>Задача № 2. Развитие информационно-телекоммуникационных технологий в органах местного самоуправления города Курска</t>
  </si>
  <si>
    <t xml:space="preserve">Организация работы по проведению в установленном порядке проверки достоверности и полноты сведений о доходах, об имуществе и обязательствах имущественного характера, предоставляемых, муниципальными служащими </t>
  </si>
  <si>
    <t>1.1.14</t>
  </si>
  <si>
    <t>Приобретение аптечек первой помощи</t>
  </si>
  <si>
    <t xml:space="preserve">Проведение совещаний, встреч, консультаций с руководителями общественных организаций по вопросам взаимодействия с ними Администрации города Курска </t>
  </si>
  <si>
    <t>Взаимодействие с ТОСами по решению вопросов местного значения</t>
  </si>
  <si>
    <t>Взаимодействие муниципального образования «Город Курск» с муниципальными образованиями Курской области в рамках  работы Совета  муниципальных образований Курской области</t>
  </si>
  <si>
    <t>Взаимодействие муниципального образования «Город Курск» с иными муниципальными образованиями в рамках работы с  Международной Ассамблей столиц и крупных  городов (МАГ)</t>
  </si>
  <si>
    <t>Прием и обслуживание делегаций и отдельных лиц</t>
  </si>
  <si>
    <t>Обеспечение деятельности по организации мобилизационной готовности экономики</t>
  </si>
  <si>
    <t>Сроки реализации</t>
  </si>
  <si>
    <t>Поддержание электронно-вычислительной техники (ЭВТ) в актуальном состоянии</t>
  </si>
  <si>
    <t>Обеспечение открытости деятельности органов местного самоуправления</t>
  </si>
  <si>
    <t>Разработка актов в сфере обеспечения безопасности информации:                                         2019г.-100%</t>
  </si>
  <si>
    <t>Финансовое обеспечение отдельных государственных полномочий по организации и обеспечению деятельности административных комиссий</t>
  </si>
  <si>
    <t>Финансовое обеспечение отдельных государственных полномочий по государственной регистрации актов гражданского состояния</t>
  </si>
  <si>
    <t xml:space="preserve">Финансовое обеспечение отдельных государственных полномочий Курской области по составлению (изменению и дополнению) списков кандидатов в присяжные заседатели федеральных судов общей юриспруденции в России     </t>
  </si>
  <si>
    <t>год</t>
  </si>
  <si>
    <t xml:space="preserve">Улучшение условий труда работников органов местного самоуправления                    </t>
  </si>
  <si>
    <t xml:space="preserve">100% -ная аттестация объектов информатизации, обрабатывающих сведения, составляющие государственную тайну.   </t>
  </si>
  <si>
    <t>Предоставление муниципальных услуг отраслевыми и территориальными органами Администрации города Курска в электронном виде – всего в том числе:</t>
  </si>
  <si>
    <t>Проведение мониторинга качества муниципальных услуг</t>
  </si>
  <si>
    <t>Проведение информационно - практических семинаров с муниципальными служащими и лицами замещающими муниципальные должности по вопросам деятельности органов местного самоуправления</t>
  </si>
  <si>
    <t>Актуализация информации, размещаемой на стендах, уголках по охране труда</t>
  </si>
  <si>
    <t>Не требует финансирова ния</t>
  </si>
  <si>
    <t>Управление по учету и распределе нию жилья города Курска</t>
  </si>
  <si>
    <t>2019г.-17 чел.,                             2021.-17 чел..</t>
  </si>
  <si>
    <t>Обеспечение условий труда муниципальных служащих и лиц замещающих муниципальные должности</t>
  </si>
  <si>
    <t>Аттестация объектов информатизации, обрабатывающих сведения, составляющие государственную тайну, оснащенных сертифицированными средствами защиты информации и аттестованных в соответствии с требованиями действующего законодательства в сфере защиты информации</t>
  </si>
  <si>
    <t>Поддержка в актуальном состоянии нормативных правовых актов по вопросам информационной безопасности</t>
  </si>
  <si>
    <t>текстовый редактор, табличный редактор, редактор презентаций, коммуникационное программное обеспечение, программное обеспечение файлового менеджера, органайзер, средства просмотра или офисный пакет, включающий не менее  4-х из указанных категорий программного обеспечения</t>
  </si>
  <si>
    <t>Управление по делам семьи, демографичес кой политике, охране материнства и детства города Курска</t>
  </si>
  <si>
    <t xml:space="preserve"> программное обеспечение системы электронного документооборота, в т.ч. услуги в рамках приобретения</t>
  </si>
  <si>
    <t>проектирование прикладных систем и ИКТ-инфраструктуры  и разработка (доработка) программного обеспечения</t>
  </si>
  <si>
    <t xml:space="preserve">Укрепление связей с общественными организациями </t>
  </si>
  <si>
    <t>Количество мероприятий по патриотическому воспитанию молодежи с участием организаций, получивших финансовую поддержку, до 50 единиц.                                                              Количество социально ориентированных мероприятий с участием ветеранов до 100 единиц.</t>
  </si>
  <si>
    <t>Организация работы по своевременному представлению  муниципальными служащими и лицами замещающими муниципальные должности сведений о доходах, расходах, об имуществе и обязательствах имущественного характера в соответствии с действующим законодательством</t>
  </si>
  <si>
    <t>Организация деятельности комиссий по соблюдению требований к служебному поведению муниципальных служащих и лицами замещающими муниципальные должности и урегулированию конфликта интересов</t>
  </si>
  <si>
    <t>Информирова ние населения о проводимых антикорруп ционных      мероприятиях</t>
  </si>
  <si>
    <t>Финансовое обеспечение деятельности администрации Сеймского округа города Курска</t>
  </si>
  <si>
    <t>Ожидаемый результат (значения показателей за весь период реализации, в том числе по годам)</t>
  </si>
  <si>
    <t>1.1.1</t>
  </si>
  <si>
    <t>Организация  участия муниципальных служащих в областном конкурсе «Лучший муниципальный служащий»</t>
  </si>
  <si>
    <t>Организация и проведение семинаров по вопросам охраны труда с участием контролирующих и надзорных органов, профсоюзов</t>
  </si>
  <si>
    <t>Задача № 1. Создание условий для развития муниципальной службы и охраны труда в органах местного самоуправления города Курска</t>
  </si>
  <si>
    <t xml:space="preserve">Размещение информации по охране труда на сайтах органов местного самоуправления города Курска в информационно-телекоммуникационной сети «Интернет» </t>
  </si>
  <si>
    <t>Разработка, создание и внедрение нового макета официального сайта органов местного самоуправления города Курска</t>
  </si>
  <si>
    <t>Организация предоставления муниципальных услуг отраслевыми и территориальными органами Администрации города Курска на базе  ОБУ «МФЦ»</t>
  </si>
  <si>
    <t>Поощрение руководителей и активистов общественных организаций за активную общественную деятельность и в связи с юбилейными датами</t>
  </si>
  <si>
    <t>Организация для органов ТОС подписки на газету «Городские известия»</t>
  </si>
  <si>
    <t>Разработка и утверждение  Планов противодействия коррупции в органах местного самоуправления города Курска</t>
  </si>
  <si>
    <t>Размещение отчета о выполнении плана противодействия коррупции  в информационно-телекоммуникационной сети «Интернет» на официальных сайтах органов местного самоуправления города Курска</t>
  </si>
  <si>
    <t>Монтаж, содержание и техническое обслуживание системы пожарной, охранной сигнализации</t>
  </si>
  <si>
    <t>Администрации города Курска, органы местного самоуправления города Курска</t>
  </si>
  <si>
    <t xml:space="preserve">2019г.- 2020г. 8 чел. (ежегодно)                                                    </t>
  </si>
  <si>
    <t>2019г.-2020г.-3 чел. (ежегодно)</t>
  </si>
  <si>
    <t xml:space="preserve">2019г.-2 чел.,                                                                            2021г.-2 чел.                                                                 </t>
  </si>
  <si>
    <t>2019г.- 1 чел.,          2022г.- 5 чел.</t>
  </si>
  <si>
    <t xml:space="preserve">2019г.-5 чел.,                       2020г.-8 чел.,                                                                   </t>
  </si>
  <si>
    <t xml:space="preserve">2020г.-2021г.-4 чел. (ежегодно)                                                                                                                                                                                                    </t>
  </si>
  <si>
    <t>Приобретение средств коллективной и индивидуальной защиты всего, в том числе</t>
  </si>
  <si>
    <t xml:space="preserve">2019г.-2шт.                                                                            </t>
  </si>
  <si>
    <t>2021г.-4 рабочих места</t>
  </si>
  <si>
    <t>Сумма расходов всего, тыс.руб</t>
  </si>
  <si>
    <t>Cредства от оказания платных услуг</t>
  </si>
  <si>
    <t>Администрация города Курска, органы местного самоуправления города Курска, Курское городское Собрание, Контрольно-счетная палата города Курска</t>
  </si>
  <si>
    <r>
      <t> </t>
    </r>
    <r>
      <rPr>
        <sz val="9"/>
        <rFont val="Times New Roman"/>
        <family val="1"/>
        <charset val="204"/>
      </rPr>
      <t>Обеспечение условий труда муниципальных служащих и лиц замещающих муниципальные должности</t>
    </r>
  </si>
  <si>
    <t>2019-2021</t>
  </si>
  <si>
    <t>2019-2024</t>
  </si>
  <si>
    <t>2019-2020</t>
  </si>
  <si>
    <t>2019-2022</t>
  </si>
  <si>
    <t>2019-2023</t>
  </si>
  <si>
    <t xml:space="preserve">Осуществление оценки профессиональной служебной деятельности муниципальных служащих  посредством проведения аттестации                             2019г.-420 чел.,                                                                                         2020г.-135 чел.,                                                                                  2021г.-160 чел.    </t>
  </si>
  <si>
    <t>2022г. - 6 чел.</t>
  </si>
  <si>
    <t>2022г. - 8 чел.</t>
  </si>
  <si>
    <t>2019, 2022</t>
  </si>
  <si>
    <t>2020, 2023</t>
  </si>
  <si>
    <t>2019, 2021</t>
  </si>
  <si>
    <t>2019, 2021,  2024</t>
  </si>
  <si>
    <t>2019-2021, 2023</t>
  </si>
  <si>
    <t>2020-2021</t>
  </si>
  <si>
    <t>2020, 2022</t>
  </si>
  <si>
    <t>2023-2024</t>
  </si>
  <si>
    <t>2019, 2021-2022</t>
  </si>
  <si>
    <t>2021-2022</t>
  </si>
  <si>
    <t>2020-2023</t>
  </si>
  <si>
    <t>2020-2022</t>
  </si>
  <si>
    <t xml:space="preserve">2019г.,2021г.-                               24 ед.(ежегодно)                               </t>
  </si>
  <si>
    <t xml:space="preserve">Участие в общегородских мероприятиях:                                         2019г. - 60;            2020г. - 65;            2021г. - 70         </t>
  </si>
  <si>
    <t xml:space="preserve"> Обеспечение представления муниципальными служащими и лицами замещающими муниципальные должности сведений о доходах, расходах, об имуществе и обязательствах имущественного характера в соответствии с действующим законодательством - 100%</t>
  </si>
  <si>
    <t>до 1 февраля года, следующего за отчетным</t>
  </si>
  <si>
    <t>Комитет внутренней политики Администрации города Курска, органы местного самоуправления города Курска</t>
  </si>
  <si>
    <t>Комитет внутренней политики Администрации города Курска, органы местного самоуправления города Курска, Курское городское Собрание, Контрольно-счетная палата города Курска</t>
  </si>
  <si>
    <t>Комитет молодежной политики, физической культуры и спорта города Курска</t>
  </si>
  <si>
    <t>1.3.8</t>
  </si>
  <si>
    <t xml:space="preserve">Организация обучения по охране труда руководителей и специалистов в организациях, имеющих лицензию на право образовательной деятельности </t>
  </si>
  <si>
    <t xml:space="preserve">Обучение ответственных за электрохозяйство, тепловое хозяйство, специалистов по пожарно-техническому минимуму в организациях, имеющих лицензии на право образовательной деятельности </t>
  </si>
  <si>
    <t xml:space="preserve">Организация проведения обязательных предварительных и периодических медицинских осмотров работников (1 раз в 2 года), ежегодная диспансеризация муниципальных служащих  </t>
  </si>
  <si>
    <t xml:space="preserve">Организация проведения специальной оценки условий труда на рабочих местах </t>
  </si>
  <si>
    <t>Аттестация объектов информатизации, обрабатывающих персональные данные, оснащенных сертифицированными средствами защиты информации и аттестованных в соответствии с требованиями действующего законодательства в сфере защиты информации, проведение мероприятий по информационной безопасности</t>
  </si>
  <si>
    <t>Приобретение, актуализация, установка отечественного программного обеспечения по категориям</t>
  </si>
  <si>
    <t>Финансовое обеспечение деятельности органов местного самоуправления всего:</t>
  </si>
  <si>
    <t>Проведение регулярных опросов для учета мнения граждан на официальном сайте Администрации города Курска</t>
  </si>
  <si>
    <t>Комитет культуры города Курска</t>
  </si>
  <si>
    <t>Обеспечение открытого информационного обслуживания населения на основе развития массового информационного обмена и массовых коммуникаций</t>
  </si>
  <si>
    <t>Увеличение количества муниципальных услуг, предоставляемых в электронном виде</t>
  </si>
  <si>
    <t>Администрация города Курска, отраслевые и территориальные органы Администрации города Курска</t>
  </si>
  <si>
    <t>Приобретение, утилизация, демонтаж, монтаж, установка, ремонт и обслуживание: сплит-систем, кондиционеров, систем вентиляции, кондиционирования, систем охранного видеонаблюдения и систем с фиксацией температуры, брошюровочных машин, бумаго-сверлильного аппарата, машинки для подшивки архивных документов, настольных ламп (светильников), оборудования архивного переплета, документов и прочего оборудования для ведения архивов и делопроизводства, обработка документации</t>
  </si>
  <si>
    <t>Приобретение программного продукта: антивирусная защита</t>
  </si>
  <si>
    <t xml:space="preserve">Администрация города Курска </t>
  </si>
  <si>
    <t>1.3.9</t>
  </si>
  <si>
    <t>Взаимодействие с населением посредством активизации коммуникации в социальных сетях и через официальный сайт Администрации города Курска в информационно-телекоммуникационной сети «Интернет», а также через порталы «Слышать курян» и «Действуем вместе»</t>
  </si>
  <si>
    <t>Организация в СМИ "прямых линий", "прямых эфиров", размещение информационных и фотоматериалов (сюжетов), интервью с руководителями органов местного самоуправления - всего в том числе:</t>
  </si>
  <si>
    <t xml:space="preserve">2021г. - 49 ед.,            2022г. - 87 ед.,          </t>
  </si>
  <si>
    <t xml:space="preserve"> Администрация города Курска</t>
  </si>
  <si>
    <t>1.3.10</t>
  </si>
  <si>
    <t>Внесение предложений по модернизации информационно-телекоммуникационной инфраструктуры; развитию информационно-телекоммуникационных технологий</t>
  </si>
  <si>
    <t>Повышение эффективности деятельности органов местного самоуправления Администрации города Курска</t>
  </si>
  <si>
    <t xml:space="preserve">Наполнение раздела официального сайта Администрации города Курска «Электронные услуги» </t>
  </si>
  <si>
    <t>Комитет документационного, ресурсного обеспечения и автоматизации систем управления Администрации города Курска</t>
  </si>
  <si>
    <t xml:space="preserve">Обеспечение предоставления  муниципальных услуг в электронном виде через ЕПГУ и РПГУ                                   2019г.-2021г.-                                                     18 усл.(ежегодно), 2022г. - 30 услуг              </t>
  </si>
  <si>
    <t>2022-1 услуга</t>
  </si>
  <si>
    <t>2022- 6 услуг</t>
  </si>
  <si>
    <t>Приобретение средств коллективной и индивидуальной защиты; противопожарные мероприятия; монтаж, содержание и техническое обслуживание системы пожарной и охранной сигнализации; приобретение и установка системы контроля и управления доступа</t>
  </si>
  <si>
    <t>Обеспечение профессиональной переподготовки работников органов местного самоуправления города Курска, дополнительного профессионального образования, участия в семинарах, конференциях, форумах и др. мероприятиях, тестирование кандидатов на включение в резерв управленческих кадров города Курска</t>
  </si>
  <si>
    <t>2019г.-13 чел.,                                            2020-2022г.-                                   17чел (ежегодно)</t>
  </si>
  <si>
    <t xml:space="preserve">2019г.-2 чел.,                                                               2020г.- 3 чел.                         2022г.-4 чел. </t>
  </si>
  <si>
    <t>2019г.-5 чел.                                      2020г.-6 чел.                                   2021г.-3 чел.                                                  2022г.- 2 чел.</t>
  </si>
  <si>
    <t>2023г. - 2 чел.</t>
  </si>
  <si>
    <t xml:space="preserve"> 2019г., 2021г.-                  5 шт.(ежегодно),               2022г.-7  шт.   </t>
  </si>
  <si>
    <t xml:space="preserve">2019г.-2021г.-                                       4 шт. (ежегодно),                     2022г.-5 шт. </t>
  </si>
  <si>
    <t xml:space="preserve">Организация предоставления муниципальным служащим телематических услуг (интернет, иное информационное обеспечение и др.), услуг связи (почтовые расходы, хостинг и др. информационные расходы) </t>
  </si>
  <si>
    <t>2019г.-2022г.-                                15 чел. (ежегодно)</t>
  </si>
  <si>
    <t>2019г.-13 чел.                                     2022г.- 17 чел.</t>
  </si>
  <si>
    <t>Повышение эффективности работы муниципальных служащих и взаимодействие между органами местного самоуправления для оперативности принятия решений</t>
  </si>
  <si>
    <t xml:space="preserve">Доведение до населения объективной информации о деятельности Администрации города Курска, органов местного самоуправления города Курска, Курского городского Собрания, по основным направлениям </t>
  </si>
  <si>
    <t xml:space="preserve">Доля муниципальных услуг, предоставляемых отраслевыми и территориальными органами Администрации города Курска, в отношении которых проводится мониторинг качества услуг, в общем количестве муниципальных услуг :                                                            2019г.-36%,                                                                                            2020г.-38%,                                                                                                     2021г.-40%.                                                                                             2022г.-90%,                                                                      </t>
  </si>
  <si>
    <t>Выполнение муниципального задания «Издание газеты» МБУ «Редакция газеты «Городские известия» и обеспечение открытого информационного обслуживания населения на основе развития массового информационного обмена и массовых коммуникаций</t>
  </si>
  <si>
    <t xml:space="preserve">Выполнение муниципального задания «Издание газеты» МБУ «Редакция газеты «Городские известия» </t>
  </si>
  <si>
    <t>2019-2021, 2024</t>
  </si>
  <si>
    <t xml:space="preserve">2022г.-  2 шт. </t>
  </si>
  <si>
    <t>Обработка помещений, приобретение дезинфецирующих и гигиенических средств, прочих расходных материалов  и оборудования для защиты от коронавируса (и др. вирусных заболеваний), СИЗов</t>
  </si>
  <si>
    <t>Приобретение и установка системы контроля и управления доступа: турникет и др.</t>
  </si>
  <si>
    <t>Приобретение машинки для подшивки архивных документов и прочего оборудования (материалов) для ведения архивов и делопроизводства</t>
  </si>
  <si>
    <t>Приобретение, ремонт мебели, предметов интерьера, экстерьера, посуды, канцелярских принадлежностей, бумаги, прочих материальных запасов, основных средств и др.</t>
  </si>
  <si>
    <t>2019г.-2023г.-ежегодно по 4 шт. (перезарядка огнетушителей)</t>
  </si>
  <si>
    <t xml:space="preserve">2023г. - 1 шт. </t>
  </si>
  <si>
    <t>Комитет внутренней политики Администрации города Курска</t>
  </si>
  <si>
    <t>2022, 2024</t>
  </si>
  <si>
    <t xml:space="preserve">2019г.-3чел.,      2023г. - 1 чел.                                                                                                                                                                           </t>
  </si>
  <si>
    <t xml:space="preserve">2019г.-2022г.-                                     5 шт. (ежегодно)                   </t>
  </si>
  <si>
    <t>2019-2022, 2024</t>
  </si>
  <si>
    <t>2020г. - 6 шт., 2023г. - 8 шт.</t>
  </si>
  <si>
    <t>2019-2020, 2022</t>
  </si>
  <si>
    <t>Доля услуг, предоставляемых по принципу «одного окна»- 2019-2022г. - 90% (ежегодно)</t>
  </si>
  <si>
    <t>Администрация города Курска (Управление муниципальной службы  
и профилактики коррупционных и иных правонарушений Администрации города Курска)</t>
  </si>
  <si>
    <t>2019, 2023</t>
  </si>
  <si>
    <t>Администрация города Курска (Комитет документационного, ресурсного обеспечения и автоматизации систем управления Администрации города Курска)</t>
  </si>
  <si>
    <t>Управление информации и печати Администрации города Курска Органы местного самоуправления города Курска</t>
  </si>
  <si>
    <t xml:space="preserve"> Администрация города Курска (Управление информации и печати Администрации города Курска)</t>
  </si>
  <si>
    <t xml:space="preserve">Обеспечение телематическими услугами            2019 - 883 чел. 2020г. - 838 чел.                 2021г. - 814 чел. </t>
  </si>
  <si>
    <t xml:space="preserve">2019г.- 2020г. - 25 чел. (ежегодно)  </t>
  </si>
  <si>
    <t xml:space="preserve">2019г-2020г-                 15 чел. (ежегодно)               2021г-11 чел.                                       2022г-15чел.                                  </t>
  </si>
  <si>
    <t>2019г.17шт.                          2020г.-16 шт.</t>
  </si>
  <si>
    <t xml:space="preserve">2019г.- 2020г. -     58 ед. (ежегодно)                      2021г. -9 ед                2022г.  - 14 ед        </t>
  </si>
  <si>
    <t>2019г.-2021г. - 5 услуг (ежегодно)     2022- 8 услуг</t>
  </si>
  <si>
    <t xml:space="preserve"> 2019г. - 2022г. - 2 услуги (ежегодно)    </t>
  </si>
  <si>
    <t xml:space="preserve">2019г. - 2021г. - 1 услуга (ежегодно)    </t>
  </si>
  <si>
    <t xml:space="preserve">2019г. - 2022г. -      1 услуга (ежегодно)    </t>
  </si>
  <si>
    <t>Администрация города Курска (Комитет документационного, ресурсного обеспечения и автоматизации систем управления Администрации города Курска )</t>
  </si>
  <si>
    <t>2019-2025</t>
  </si>
  <si>
    <t>2023-2025</t>
  </si>
  <si>
    <t>Приобретение настольных и люминисцентных ламп,  светильников</t>
  </si>
  <si>
    <t xml:space="preserve">2024г. - 1 шт. </t>
  </si>
  <si>
    <t>2020, 2021</t>
  </si>
  <si>
    <t>Администрация города Курска, органы местного самоуправления города Курска</t>
  </si>
  <si>
    <t>Выполнение работ по ремонту и оказанию услуг по техническому обслуживанию компьютерного, телекоммуникационного оборудования</t>
  </si>
  <si>
    <t>Выполнение работ по ремонту и оказанию услуг по техническому обслуживанию  компьютерного, телекоммуникационного оборудования; услуги по техническому сопровождению программных продуктов; услуги по предоставлению программного обеспечения без его размещения на компьютерном оборудовании пользователя</t>
  </si>
  <si>
    <t>Приобретение (обслуживание) современного программно-аппаратного комплекса для проведения заседаний, конференций, презентаций, обучающих семинаров; систем видеонаблюдения</t>
  </si>
  <si>
    <t>Организация заседаний Общественного совета муниципального образования «Город Курск», совета по межнациональным и межконфессиональным отношениям при Главе города Курска</t>
  </si>
  <si>
    <t>Комитет внутренней политики
Администрации города Курска,
Комитет культуры города Курска,
Комитет образования города
Курска,
Комитет молодежной политики,
физической культуры и спорта
города Курска</t>
  </si>
  <si>
    <t xml:space="preserve">Повышение качества получаемой информации на заседаниях, конференциях, презентациях, обучающих семинарах и обеспечение взаимодействия неограниченного количества пользователей, включая удаленных                                                       </t>
  </si>
  <si>
    <t>Создание новой структуры официального сайта Администрации города Курска, отображающегося как на компьютерах, так и на мобильных устройствах и планшетах, с полнофункциональной версией для слабовидящих пользователей Интернета.-              2021г.-1 сайт.      За 2022 год сайт посетили 99602 пользователя сети "Интернет"</t>
  </si>
  <si>
    <t>Комитет документационного, ресурсного обеспечения и автоматизации систем управления Администрации города Курска, органы местного самоуправления города Курска</t>
  </si>
  <si>
    <t>2019-2020, 2023</t>
  </si>
  <si>
    <t xml:space="preserve">2019г.-2 чел.                                            2020г.-1 чел.                                               2021г.-2 чел.                                                                2022г.-4 чел.                                           2023г.- 2 чел.   2024г.- 5 чел. </t>
  </si>
  <si>
    <t xml:space="preserve"> 2023г. - 5 чел.</t>
  </si>
  <si>
    <t xml:space="preserve">                            2023г-15чел.                                           </t>
  </si>
  <si>
    <t>Комитет культуры и туризма города Курска</t>
  </si>
  <si>
    <t xml:space="preserve">   2023г.- 2 чел.   </t>
  </si>
  <si>
    <t xml:space="preserve">2023г.- 6 чел. </t>
  </si>
  <si>
    <t xml:space="preserve">2023г.-15 чел. </t>
  </si>
  <si>
    <t>2023г. -3 услуги</t>
  </si>
  <si>
    <t xml:space="preserve">Организация функционирования официальных сайтов органов местного самоуправления в информационно-коммуникационной сети «Интернет» </t>
  </si>
  <si>
    <t>Наличие действующего сайта Администрации города Курска. Обеспечение открытости деятельности органов местного самоуправления</t>
  </si>
  <si>
    <t>Приобретение и  установка отечественного программного обеспечения</t>
  </si>
  <si>
    <t>2019-2020, 2022-2023</t>
  </si>
  <si>
    <t>2020-2021, 2023</t>
  </si>
  <si>
    <t>2021-2023</t>
  </si>
  <si>
    <t>2022-2023</t>
  </si>
  <si>
    <t>Освещение деятельности Администрация города Курска, Главы города Курска</t>
  </si>
  <si>
    <t>2019-2027</t>
  </si>
  <si>
    <t>2019-2021, 2023-2025</t>
  </si>
  <si>
    <t>2024-2025</t>
  </si>
  <si>
    <t xml:space="preserve">2021г.-2 шт.; 2024г. - 16шт.                                                      </t>
  </si>
  <si>
    <t>2021, 2024</t>
  </si>
  <si>
    <t>2023-2027</t>
  </si>
  <si>
    <t>2019, 2021-2027</t>
  </si>
  <si>
    <t xml:space="preserve">2019г.-2020г.-                                                             1 чел. (ежегодно); 2021г. - 2 чел.                                                    2023г. - 1 чел.                                                                         </t>
  </si>
  <si>
    <t>2019г.- 1 чел.;                         2021 г.-2 чел.;                 2024г. - 1 чел.</t>
  </si>
  <si>
    <t>2021-2024</t>
  </si>
  <si>
    <t xml:space="preserve">2021г.- 50 шт.              2022г.-10 шт., 2023г. - 100 шт. люминисцентных ламп             2024г.- 20 шт. люминисцентных ламп </t>
  </si>
  <si>
    <t>2020, 2023, 2027</t>
  </si>
  <si>
    <t xml:space="preserve">2019г.- 2 чел.                 2020г.- 1 чел.         2023г. - 2 чел.         </t>
  </si>
  <si>
    <t>Утверждение Планов противодействия коррупции правовыми актами  органов местного самоуправления</t>
  </si>
  <si>
    <t xml:space="preserve">2019г.- 19шт. 2023г. - 18шт.           </t>
  </si>
  <si>
    <t xml:space="preserve">2024г. - 22 шт. </t>
  </si>
  <si>
    <t xml:space="preserve">Всего: 296 человек, в том числе                    2019г. - 104 чел.,               2020г. - 83 чел.,       2021г. - 109 чел.          </t>
  </si>
  <si>
    <t>2019, 2021-2024</t>
  </si>
  <si>
    <t>2025г. - 2 чел.</t>
  </si>
  <si>
    <t>2020г. - 20 чел.    2023г.- 4 чел.   2027г.- 3 чел.</t>
  </si>
  <si>
    <t xml:space="preserve">2021г.-12шт. </t>
  </si>
  <si>
    <t>Комитет внутренней политики, кадров и профилактики коррупционных и иных нарушений, Администрация города Курска, отраслевые и территориальные органы Администрации города Курска, Курское городское Собрание, Контрольно-счетная палата города Курска</t>
  </si>
  <si>
    <t>Утверждение Планов правовым актом                       Администрации города Курска в 2019,2021</t>
  </si>
  <si>
    <t xml:space="preserve">Приобретение, перезарядка и технический осмотр    огнетушителей, подставки под огнетушитель, пожарных рукавов и др.                </t>
  </si>
  <si>
    <t>Приобретение, утилизация, демонтаж, монтаж, установка, ремонт и обслуживание: сплит-систем, кондиционеров, систем вентиляции, кондиционирования</t>
  </si>
  <si>
    <t xml:space="preserve">Содержание, техническое обслуживание, планово-предупредительный ремонт систем видеонаблюдения и систем с фиксацией температуры </t>
  </si>
  <si>
    <t>Доля закупок программного обеспечения (далее ПО) из Реестра отечественного ПО - 100%</t>
  </si>
  <si>
    <t>Публикация правовых актов и официальной информации муниципального образования «городской округ город Курск», размещение иформационных сюжетов и интервью с руководителями органов местного самоуправления города Курска</t>
  </si>
  <si>
    <t>Организация заседаний Общественного совета муниципального образования «городской округ город Курск», совета по межнациональным и межконфессиональным отношениям при Главе города Курска</t>
  </si>
  <si>
    <t>Взаимодействие муниципального образования «городской округ город Курск» с муниципальными образованиями Курской области в рамках  работы Совета  муниципальных образований Курской области</t>
  </si>
  <si>
    <t xml:space="preserve"> Взаимодействие муниципального образования «городской округ город Курск» с российскими городами в рамках работы  Союза российских городов воинской славы, Российского Союза исторических Городов и Регионов</t>
  </si>
  <si>
    <t xml:space="preserve">Создание положительного имиджа города Курска, создание условий для организации обмена опытом в различных сферах деятельности посредством активных контактов с зарубежными и российскими партнерами на официальном уровне                                                                     2023г.- 23  </t>
  </si>
  <si>
    <t>Задача № 3. Повышение уровня информационной открытости органов местного самоуправления города Курска</t>
  </si>
  <si>
    <t xml:space="preserve">2019г.-2020г.-13 чел. (ежегодно)                      2021г.-17чел.                         2022г.-24 чел.                     2023г.- 28 чел. 2024г. - 22 чел. </t>
  </si>
  <si>
    <t xml:space="preserve">Из них средства </t>
  </si>
  <si>
    <t>Взаимодействие муниципального образования «городской округ город Курск» с иными муниципальными образованиями в рамках работы с  Международной Ассамблей столиц и крупных  городов (МАГ)</t>
  </si>
  <si>
    <t xml:space="preserve"> Взаимодействие муниципального образования «Город Курск» с российскими городами в рамках работы  Союза российских городов воинской славы, Российского Союза исторических Городов и Регионов</t>
  </si>
  <si>
    <t>ПЕРЕЧЕНЬ МЕРОПРИЯТИЙ МУНИЦИПАЛЬНОЙ ПРОГРАММЫ                                                                                                                                            «Развитие системы муниципального управления в городе Курске»</t>
  </si>
  <si>
    <t xml:space="preserve">2019г.-2 чел.,                                                                                                                                                                       2021г.-1 чел.                                                                                       </t>
  </si>
  <si>
    <t xml:space="preserve">2019г.- 16 шт.        2021г.  - 50 шт.   2022г. - 11 шт.      2023г. - 100 шт.     2024г. - 20 шт.   </t>
  </si>
  <si>
    <t>2019г.-16 чел.,                                                           2021г.-2022г.            -  16 чел. (ежегодно)</t>
  </si>
  <si>
    <t xml:space="preserve">2019г. - 2022 г.       -  6 услуг (ежегодно)    </t>
  </si>
  <si>
    <t xml:space="preserve">2019г. - 2022г.    - 3 услуги (ежегодно)    </t>
  </si>
  <si>
    <t xml:space="preserve">Проведение ежегодно не менее 4 заседаний Общественного совета муниципального образования  «Город Курск», 2 заседания совета по межнациональным и межконфессиональным отношениям при Главе города Курска. Удельный вес реализованных предложений и рекомендаций членов Общественного совета муниципального образования  «Город Курск» в общем числе поступивших предложений: не менее 65% ежегодно             </t>
  </si>
  <si>
    <t xml:space="preserve">Проведение ежегодно не менее 4 заседаний Общественного совета муниципального образования «городской округ город Курск», 2 заседания совета по межнациональным и межконфессиональным отношениям при Главе города Курска. </t>
  </si>
  <si>
    <t>Ежегодное участие в  общественных мероприятиях:                                 2019г. -75;                 2020г.-85;                2021г.-85.</t>
  </si>
  <si>
    <t>Создание положительного имиджа города Курска, создание условий для организации обмена опытом в различных сферах деятельности посредством активных контактов с зарубежными и российскими партнерами на официальном уровне -                                                                      2019г., 2021г. 23 (ежегодно)</t>
  </si>
  <si>
    <t>Содержание помещений, занимаемых органами местного самоуправления (с коммунальными услугами и расходными материалами, основными средствами, приобретаемыми для целей содержания помещений и прилегающей территории, с оформлением помещений и другими материалами, и услугами, закупаемыми в целях содержания помещений, услуги по охране здания, аренда  помещения)</t>
  </si>
  <si>
    <t>2021, 2025</t>
  </si>
  <si>
    <t>2021г.-3 чел. 2025г. - 3 чел.</t>
  </si>
  <si>
    <t xml:space="preserve">2023г. - 1 чел. </t>
  </si>
  <si>
    <t>416,7</t>
  </si>
  <si>
    <t>Участие муниципального образования «городской округ город Курск» в работе Союза российских городов воинской славы, Российского Союза исторических Городов и Регионов</t>
  </si>
  <si>
    <t>2019-2028</t>
  </si>
  <si>
    <t>2022-2028</t>
  </si>
  <si>
    <t>2019-2021, 2023-2028</t>
  </si>
  <si>
    <t>2019, 2022-2028</t>
  </si>
  <si>
    <t>2023-2028</t>
  </si>
  <si>
    <t>2024-2028</t>
  </si>
  <si>
    <t>2020-2028</t>
  </si>
  <si>
    <t xml:space="preserve">2019г.-2020г.-                                         6 чел. (ежегодно);                                               2021г.-45 чел.;                                            </t>
  </si>
  <si>
    <t xml:space="preserve">2019г.-1 чел.,                                     2020г.-4 чел.,                                                                                  2021г.-1 чел.,                          2022г.-2 чел.,        2023г. -  1 чел., 2024г. - 18 чел., 2025г. - 2 чел., 2026г. - 2028г. - 4 чел. (ежегодно)                                                                       </t>
  </si>
  <si>
    <t>2021-2028</t>
  </si>
  <si>
    <t>2019 -2028</t>
  </si>
  <si>
    <t>Управление муниципальной службы и профилактики коррупционных правонарушений Администрации города Курска 
Курское городское Собрание
Контрольно-счетная палата города Курска
Отраслевые и территориальные органы Администрации города Курска</t>
  </si>
  <si>
    <t>Администрация города Курска 
Курское городское Собрание
Контрольно-счетная палата города Курска
Отраслевые и территориальные органы Администрации города Курска</t>
  </si>
  <si>
    <t>Управление муниципальной службы и профилактики коррупционных и иных правонарушений Администрации города Курска
Курское городское Собрание
Контрольно-счетная палата города Курска
Отраслевые и территориальные органы Администрации города Курска</t>
  </si>
  <si>
    <t>Администрация города Курска
Курское городское Собрание
Контрольно-счетная палата города Курска
Отраслевые и территориальные органы Администрации города Курска</t>
  </si>
  <si>
    <t xml:space="preserve">Администрация города Курска
</t>
  </si>
  <si>
    <t>Комитет документационного, ресурсного обеспечения и автоматизации систем управления Администрации города Курска 
Курское городское Собрание
Контрольно-счетная палата города Курска
Отраслевые и территориальные органы Администрации города Курска</t>
  </si>
  <si>
    <t>Администрация города Курска
Контрольно-счетная палата города Курска
Отраслевые и территориальные органы Администрации города Курска</t>
  </si>
  <si>
    <t>Комитет документационного, ресурсного обеспечения и автоматизации систем управления Администрации города Курска
Курское городское Собрание
Контрольно-счетная палата города Курска
Отраслевые и территориальные органы Администрации города Курска</t>
  </si>
  <si>
    <t>Администрация города Курска (Комитет документационного, ресурсного обеспечения и автоматизации систем управления города Курска)</t>
  </si>
  <si>
    <t>Управление информации и печати Администрации города Курска
Отраслевые и территориальные органы Администрации города Курска</t>
  </si>
  <si>
    <t>Управление информации и печати Администрации города Курска
МБУ «Редакция газеты «Городские известия»</t>
  </si>
  <si>
    <t xml:space="preserve">Комитет документационного, ресурсного обеспечения и автоматизации систем управления Администрации города Курска 
</t>
  </si>
  <si>
    <t>Комитет внутренней политики Администрации города Курска
Отраслевые и территориальные органы Администрации города Курска</t>
  </si>
  <si>
    <t>Оценка качества предоставления муниципальных услуг (%):                                                          2023г.-90%,                                                                                                     2024г.-90%.         2025г.-90%          2026г. - 90%     2027г.-90%   2028г. 90%</t>
  </si>
  <si>
    <t>Комитет внутренней политики Администрации города Курска
Курское городское Собрание Контрольно-счетная палата города Курска
Отраслевые органы Администрации города Курска</t>
  </si>
  <si>
    <t>Администрация города Курска
Курское городское Собрание Контрольно-счетная палата города Курска
Отраслевые органы Администрации города Курска</t>
  </si>
  <si>
    <t>Комитет внутренней политики Администрации города Курска
Комитет культуры и туризма города Курска
Комитет образования города Курска
Комитет молодежной политики, физической культуры и спорта города Курска</t>
  </si>
  <si>
    <t>Комитет развития и инвестиционного планирования Администрации города Курска
Комитет внутренней политики Администрации города Курска 
Отраслевые органы Администрации города Курска</t>
  </si>
  <si>
    <t xml:space="preserve">                                 2022г.-7 чел.                     2023г.- 7 чел.                 2024г.- 75 чел.          2025г. - 57 чел.          2026г. - 2028г. - 60 чел.(ежегодно)</t>
  </si>
  <si>
    <t>2019-2020, 2023-2025</t>
  </si>
  <si>
    <t xml:space="preserve">2019г.-5 чел.,                                                                                         2020г.-2 чел., 2023г. - 4 чел., 2024г. - 1 чел.  2025г. - 1 чел.                                                                                               </t>
  </si>
  <si>
    <t xml:space="preserve"> 2019г.-2022г.      -  21 шт. (ежегодно)                 2023г. - 4 шт. 2024г. - 15 шт. 2025г. - 3 шт.</t>
  </si>
  <si>
    <t>Повышение заинтересованности журналистского сообщества в освещении деятельности Администрации города Курска 2020г.- 2028г. -                                                         1 конкурс (ежегодно), не менее 2-х человек ежегодно</t>
  </si>
  <si>
    <t>Участие в общегородских мероприятиях:                                                  2022г-2028г. -        73 (ежегодно)</t>
  </si>
  <si>
    <t>2019г.-11чел.,  2020г.- 2021г. - 12 чел. (ежегодно)                                                                             2022г. - 10 чел. 2023г.- 12 чел., 2024г.-11 чел.,            2025г.- 10 чел. 2026г.-2028г. - 12 чел. (ежегодно)</t>
  </si>
  <si>
    <t>2022г. - 10 чел.   2023г. - 4 чел., 2024г. -3 чел.,  2025г.- 1 чел., 2026г. - 5 чел., 2027г. - 4 чел. 2028г. - 1 чел.</t>
  </si>
  <si>
    <t>2020-2025, 2028</t>
  </si>
  <si>
    <t xml:space="preserve">2019г.-3 чел.                            2020г.-2021г.- 4 чел. (ежегодно)   2022г.-5 чел. 2023г.- 4 чел. 2024г.- 7 чел. 2025г. - 2 чел. 2026г .- 2028г. - 3 чел. (ежегодно) </t>
  </si>
  <si>
    <t>2022г. - 5 чел. 2023г. - 2 чел. 2024г. - 2 чел. 2025г. - 3 чел.  2026г. - 2 чел. 2027г. - 1 чел. 2028г. - 3 чел.</t>
  </si>
  <si>
    <t>2019, 2021-2028</t>
  </si>
  <si>
    <t>2019г. - 15 чел. 2021- 2022г. 15 чел. (ежегодно)         2023г. - 8 чел. 2024г. - 9 чел. 2025г.- 5 чел. 2026г. - 2028г. - 12 чел. (ежегодно)</t>
  </si>
  <si>
    <t>2026-2028</t>
  </si>
  <si>
    <t>2019-2026</t>
  </si>
  <si>
    <t>2019г.-2020г.-  21 чел. (ежегодно)                  2021г.- 20 чел.             2022г. - 16 чел.    2023г.- 2026г. - 5 чел. (ежегодно)</t>
  </si>
  <si>
    <t>2022-2023, 2025-2026</t>
  </si>
  <si>
    <t xml:space="preserve">2019г.-2021г.-12шт. (ежегодно),         2022г. - 1 шт.,             2023г. - 4 шт., 2024г.-2025г.      - 2 шт. (ежегодно)            2026г. - 10 шт. </t>
  </si>
  <si>
    <t>2023-2026</t>
  </si>
  <si>
    <t>2022-2026</t>
  </si>
  <si>
    <t xml:space="preserve">2019г. - 17 чел.       2022г.- 16 чел.             2023г.- 2024г.            -  14 чел. (ежегодно), 2025г. - 17 чел. 2026г. - 14 чел.                                                               </t>
  </si>
  <si>
    <t>2024-2026</t>
  </si>
  <si>
    <t xml:space="preserve"> 2023г. - 4 ед. 2024г. - 6 ед.  2025г. - 6 ед. 2026г. - 7 ед.</t>
  </si>
  <si>
    <t>2019г.-2023г.-                                                           61 чел. (ежегодно), 2024г.- 59 чел. 2025г. - 60 чел. 2026г. - 2028г. - 59 чел. (ежегодно)</t>
  </si>
  <si>
    <t>2019-2020, 2022, 2024-2028</t>
  </si>
  <si>
    <t>2019г.-4 чел.                                        2020г.- 1 чел.                                               2022г.- 4 чел.  2024г. - 3 чел.    2025г.- 4 чел. 2026г. - 2028г.       - 2 чел. (ежегодно)</t>
  </si>
  <si>
    <t>2019-2021, 2026-2028</t>
  </si>
  <si>
    <t xml:space="preserve">2019г.-2021г.-1 чел. (ежегодно)                          2026г.-2028г. - 1 чел. (ежегодно)                                                                               </t>
  </si>
  <si>
    <t>2020, 2022-2025</t>
  </si>
  <si>
    <t>2020г.- 1 шт.  2022г.- 1 шт. 2023г. - 2 шт. 2024г. - 14шт. 2025г. - 33шт.</t>
  </si>
  <si>
    <t>2024, 2028</t>
  </si>
  <si>
    <t>2021, 2023-2025</t>
  </si>
  <si>
    <t>2021г.-1шт., 2023г. - 2 шт., 2024г. - 2шт. 2025г. - 7 шт.</t>
  </si>
  <si>
    <t>2019г.-59 чел.                                                                               2021г.-2024г.       -  59 чел. (ежегодно)       2025г. - 56 чел.             2026г. - 2028г. - 59 чел. (ежегодно)</t>
  </si>
  <si>
    <t>2019-2020, 2022-2025, 2027-2028</t>
  </si>
  <si>
    <t>2019-2024, 2026-2028</t>
  </si>
  <si>
    <t xml:space="preserve"> 2023г.-2028г. -          1 услуга (ежегодно)    </t>
  </si>
  <si>
    <t>2022, 2024-2026</t>
  </si>
  <si>
    <t>2025-2028</t>
  </si>
  <si>
    <t>2026г. - 59 рабочих мест</t>
  </si>
  <si>
    <t>2019г.-2022г.-                                  35 чел.(ежегодно). 2023г.- 34 чел.  2024г.- 42 чел., 2025г.-2026г.        - 40 чел. (ежегодно)</t>
  </si>
  <si>
    <t>2019г.-2021г.-                                       3 чел. (ежегодно);                                                 2022г.- 4 чел.  2023г. -3 чел. 2024г. - 2 чел.   2025г.-5 чел.  2026г.-3 чел.</t>
  </si>
  <si>
    <t>2020, 2024, 2026</t>
  </si>
  <si>
    <t>2020г. - 1 чел.   2024г.-1 чел. 2026г. - 1 чел.</t>
  </si>
  <si>
    <t>2019г.- 2026г.-                                     1 шт.(ежегодно)</t>
  </si>
  <si>
    <t>2021-2022, 2024-2026</t>
  </si>
  <si>
    <t xml:space="preserve">                                                                            2021г.- 14 шт.       2022г. - 1 шт.   2024г.- 10 шт. 2025г. - 12 шт.   2026г. - 15 шт.</t>
  </si>
  <si>
    <t>2019, 2021, 2023-2026</t>
  </si>
  <si>
    <t>2019г. - 39 чел. 2021г. - 39 чел. 2023г.- 39 чел.  2024г.- 34 чел. 2025г. - 37 чел. 2026г. - 40 чел.</t>
  </si>
  <si>
    <t>2021-2026</t>
  </si>
  <si>
    <t>2019-2021, 2026</t>
  </si>
  <si>
    <t xml:space="preserve">2023г. - 14 услуг , 2024-2028г. - 12 услуг (ежегодно)    </t>
  </si>
  <si>
    <t>2025г. - 1 чел.</t>
  </si>
  <si>
    <t xml:space="preserve"> 2024г.-  5 шт. 2025г. - 9 шт. 2026г. - 7 шт.      </t>
  </si>
  <si>
    <t>2024г.- 6 шт. 2025г. - 5 шт. 2026г. - 7 шт. 2027г. - 2028г.- 1 шт. (ежегодно)</t>
  </si>
  <si>
    <t xml:space="preserve">2024г.- 2028г. - 15 чел. (ежегодно) </t>
  </si>
  <si>
    <t>2024, 2026-2028</t>
  </si>
  <si>
    <t xml:space="preserve">2024г. - 2028г.    - 3 услуги (ежегодно)    </t>
  </si>
  <si>
    <t xml:space="preserve">2026г. - 1 шт. </t>
  </si>
  <si>
    <t xml:space="preserve">2019г.-2020г.-                                               40 чел.(ежегодно)                                                                          2021г.-2022г. - 29 чел. (ежегодно)                   2023г. - 33 чел.      2024г.- 44 чел. 2025г. - 2028г. - 56 чел.   (ежегодно)    </t>
  </si>
  <si>
    <t>2019г.-16 чел.                                         2020г.- 15 чел.                                                         2021г.-2022г.-                                                                     4 чел. (ежегодно) 2023г. - 2 чел.   2024г.-5 чел. 2025г.- 13 чел. 2026г. - 9 чел. 2027г. - 2028г. - 6 чел.  (ежегодно)</t>
  </si>
  <si>
    <t>2020, 2022-2025, 2027-2028</t>
  </si>
  <si>
    <t xml:space="preserve">2020г.-2 шт. 2022г.-2023г.          -16 шт. (ежегодно)  2024г. - 3 шт.  2025г.- 9 шт. 2027г. - 2028г.      - 27 шт.  (ежегодно) </t>
  </si>
  <si>
    <t>2019, 2021-2023, 2025-2028</t>
  </si>
  <si>
    <t>2019г.-27 чел.                      2021г.-2022г.-                                     27 чел. (ежегодно)     2023г.- 28 чел., 2025г.- 37 чел. 2026г. - 2028г. -56 чел. (ежегодно)</t>
  </si>
  <si>
    <t>2020-2024, 2026-2028</t>
  </si>
  <si>
    <t xml:space="preserve"> 2023- 2028г. - 2 услуги (ежегодно)    </t>
  </si>
  <si>
    <t>2019г.-2020г.-                              19 чел. (ежегодно);                             2021г.-2024г.                                 20 чел. (ежегодно), 2025г.-2028г. - 19 чел. (ежегодно)</t>
  </si>
  <si>
    <t>2019-2026, 2028</t>
  </si>
  <si>
    <t xml:space="preserve">2019г.-2020г.-                                       3 чел. (ежегодно);                                                                      2021г.- 4 чел.                    2022г.-2 чел.            2023г.-2 чел. 2024г. - 4 чел.  2025г.- 2026г. - 4 чел. (ежегодно)         2028 г. - 5 чел. </t>
  </si>
  <si>
    <t>2019, 2025, 2028</t>
  </si>
  <si>
    <t xml:space="preserve">2019г.-1чел. 2025г. - 1 чел. 2028г. - 1 чел.                                                     </t>
  </si>
  <si>
    <t>2020, 2024-2026, 2028</t>
  </si>
  <si>
    <t>2020г.-3 шт.           2024г. - 9 шт. 2025г. - 1 шт. 2026г. - 9 шт. 2028г. - 9 шт.</t>
  </si>
  <si>
    <t>2019, 2021-2026, 2028</t>
  </si>
  <si>
    <t>2019г-13 чел.                                                                           2021г. - 20 чел.               2022г.-  19 чел.                       2023г.- 20 чел. 2024г.- 2026г.             19 чел. (ежегодно) 2028г. - 19 чел.</t>
  </si>
  <si>
    <t>2020-2026, 2028</t>
  </si>
  <si>
    <t>2020, 2025-2026, 2028</t>
  </si>
  <si>
    <t>2023-2026, 2028</t>
  </si>
  <si>
    <t>2019г.-2024г.-                                                           71 чел. (ежегодно), 2025г.-  72 чел. 2026г. - 2028г. - 76 чел. (ежегодно)</t>
  </si>
  <si>
    <t>2019г.-2020г.-                                                    2 чел.(ежегодно)                                                         2021г.-2023г.         -   4 чел. (ежегодно)           2024г. - 10 чел.     2025г. - 5 чел. 2026г. - 2028г.  - 3 чел. (ежегодно)</t>
  </si>
  <si>
    <t>2022г. - 28 чел. 2023г. - 9 чел. 2024г. - 19 чел.  2025г.- 36 чел.  2026г. - 15 чел.  2027г.- 15 чел. 2028г. - 15 чел.</t>
  </si>
  <si>
    <t>2025г.-2028г.-                                                  1 шт. (ежегодно)</t>
  </si>
  <si>
    <t>2023, 2024-2028</t>
  </si>
  <si>
    <t>2023г. - 14 шт. 2024г. - 2 шт. 2025г.-2028г.         - 5 шт. (ежегодно)</t>
  </si>
  <si>
    <t>2019г.-2022г.     - 2 шт. (ежегодно) 2023г. - 1 шт. 2024г. - 20 шт. 2026г. - 2028г.   - 5 шт. (ежегодно)</t>
  </si>
  <si>
    <t>2019, 2021-2022, 2024-2028</t>
  </si>
  <si>
    <t>2019г.-71 чел.,                                               2021г.-2022г.-                                    71чел. (ежегодно), 2024г. - 71 чел.,  2025г. - 72 чел. 2026г. - 2028г - 76 чел. (ежегодно)</t>
  </si>
  <si>
    <t>Центральный округ -     2019г. -  2024г. - 152 чел.             2025г. - 148 чел. 2026г. - 2028г. - 152 чел.</t>
  </si>
  <si>
    <t>2025г.- 4 чел. 2026г. - 6 чел. 2028 г. 4 чел.</t>
  </si>
  <si>
    <t xml:space="preserve">2022г. - 14 чел. 2023г. - 10 чел. 2024г. -  10 чел. 2025г. - 2028г.    - 11 чел.  (ежегодно)  </t>
  </si>
  <si>
    <t>2021г.-2023г.-3шт. (ежегодно) 2024г. - 2 шт. 2025г.-2028г.     - 1 шт. (ежегодно)</t>
  </si>
  <si>
    <t>2020, 2022-2028</t>
  </si>
  <si>
    <t xml:space="preserve">2020г.- 17 чел.             2022г. - 32 чел.                        2023г.- 34 чел.       2024г.- 32 чел. 2025г. - 27 чел. 2026г. - 2028г.   - 37 чел. (ежегодно)  </t>
  </si>
  <si>
    <t>2020-2021, 2023-2028</t>
  </si>
  <si>
    <t xml:space="preserve"> 2023г.-2 услуги, 2024-2028г. - 3 услуги (ежегодно)    </t>
  </si>
  <si>
    <t>2019г.-2021г. 45 чел. (ежегодно)                   2022г.- 44 чел.             2023г. - 42 чел.        2024г.- 41 чел. 2025г . - 2028г. - 42 чел. (ежегодно)</t>
  </si>
  <si>
    <t>2019, 2021-2022, 2025</t>
  </si>
  <si>
    <t>2019г.- 4шт.,                                                    2021г.-2022 -        4 шт. (ежегодно) 2025г. - 5 шт.</t>
  </si>
  <si>
    <t>2021-2023, 2026-2028</t>
  </si>
  <si>
    <t>2019-2025, 2027-2028</t>
  </si>
  <si>
    <t xml:space="preserve"> Железнодорожный округ - 2019г.-2023г. - 73 чел. ;                         2024г.- 72 чел. 2025г. - 2028г. 73 чел. (ежегодно)</t>
  </si>
  <si>
    <t xml:space="preserve"> Железнодорожный округ - 2019г.-2023г. - 73;                         2024г.-2025г. - 72. 2026г. - 2028г. - 73 чел. (ежегодно)</t>
  </si>
  <si>
    <t>2022г. - 6 чел., 2023г. - 10 чел. 2024г. - 10 чел.    2025г. - 10 чел.   2026г. - 8 чел.    2027г. - 5 чел. 2028г. - 7 чел.</t>
  </si>
  <si>
    <t xml:space="preserve">2019г.- 2022г.-                                                                     4 шт.(ежегодно), 2023г. - 1шт., 2024г.- 2028г. - 4 шт. (ежегодно)                                                                                     </t>
  </si>
  <si>
    <t>2021, 2023-2028</t>
  </si>
  <si>
    <t xml:space="preserve">2019г.-38 чел. 2022г.- 35 чел. 2023-37 чел. 2024г.- 33 чел. 2025г. - 30 чел. 2026г. - 2028г. - 33 чел. </t>
  </si>
  <si>
    <t xml:space="preserve">2023г. - 2028г.      - 8 услуг (ежегодно)    </t>
  </si>
  <si>
    <t>2019г.-2021г.-                                     107чел. (ежегодно)     2022г. - 107 чел.  2023г. - 87 чел. 2024г. - 85 чел. 2025г. - 2028г.    - 84 чел.(ежегодно)</t>
  </si>
  <si>
    <t>2019, 2023-2028</t>
  </si>
  <si>
    <t>2023г. - 1 чел. 2024г. - 2025г.       -  2 чел. (ежегодно) 2026г. - 2028г. - 1 чел. (ежегодно)</t>
  </si>
  <si>
    <t>2021, 2023, 2025-2028</t>
  </si>
  <si>
    <t>2021г.-12 шт.;                       2023г. - 10 шт. 2025г.- 2028г.        - 10 шт.  (ежегодно)</t>
  </si>
  <si>
    <t xml:space="preserve">                                                                            2021г.-1 шт.        2023г.- 12 шт.  2024г. - 3шт.  2025г.-2028г.     - 2 шт. (ежегодно)</t>
  </si>
  <si>
    <t>2021, 2026-2028</t>
  </si>
  <si>
    <t>2021г-2022 - 111 чел.(ежегодно) 2023г. - 71 чел.   2024г. - 74 чел.    2025г.- 73 чел. 2026г. - 2028г.      - 70 чел. (ежегодно)</t>
  </si>
  <si>
    <t>2024, 2027</t>
  </si>
  <si>
    <t>2019г.-2024г.- 52 чел. (ежегодно) 2025г. - 2028г. - 50 чел. (ежегодно)</t>
  </si>
  <si>
    <t xml:space="preserve">2019г.-2022г.-                                10 шт. (ежегодно)     2023-21 шт. 2024гг. - 5 шт.    2025г.- 3 шт. 2026г. - 25 шт. 2028г. - 25шт.      </t>
  </si>
  <si>
    <t xml:space="preserve">2019г.52 чел.,                     2021г.-2024г.-                            52чел. (ежегодно) 2025г. 46 чел. 2026г.- 2027г. - 50 чел.                            </t>
  </si>
  <si>
    <t xml:space="preserve">                                         2023-2024г.-                                   17чел (ежегодно) 2025г. - 2028г.  - 16 чел. (ежегодно)</t>
  </si>
  <si>
    <t>2023, 2025-2028</t>
  </si>
  <si>
    <t xml:space="preserve"> 2023г.- 17 чел.,  2025г. - 2 чел. 2026г.- 2028г.         - 8 чел. (ежегодно)</t>
  </si>
  <si>
    <t xml:space="preserve"> 2023г. - 2024г. - 4 чел. (ежегодно) 2025г. - 5 чел.  2026г. - 3 чел. 2027г. - 4 чел. 2028г. - 5 чел.</t>
  </si>
  <si>
    <t>2026г.-2028г.               17 рабочих мест (ежегодно)</t>
  </si>
  <si>
    <t xml:space="preserve">2024г. - 2028г. -      2 услуги (ежегодно)    </t>
  </si>
  <si>
    <t xml:space="preserve">2020г.-2021г. - 2 чел. (ежегодно) 2022г.-44 чел. 2023г.- 44 чел. 2024г.- 34 чел.    2025г.-2028г.- 38 чел. (ежегодно) </t>
  </si>
  <si>
    <t>Обеспечение телематическими услугами              2022г. - 783 чел.  2023г. - 783 чел.     2024г. - 772 чел. 2025г. - 763 чел. 2026г. - 768 чел.  2027г. - 723 чел.      2028г. - 723</t>
  </si>
  <si>
    <t>2019г.-2020г.-                                                                 52 чел.(ежегодно) 2021г.- 72 чел.  2022г.-77 чел. 2023-76 чел.        2024г.- 79 чел. 2025г. - 2028г.         - 81 чел. (ежегодно)</t>
  </si>
  <si>
    <t>2022г. -33 чел. 2023г. - 13 чел. 2024г. 20 чел. 2025г.-30 чел. 2026г.-15 чел. 2027г. - 27 чел. 2028г. - 30 чел.</t>
  </si>
  <si>
    <t>2019-2022, 2024-2028</t>
  </si>
  <si>
    <t xml:space="preserve"> 2019г.-2021г.-                                                       ежегодно по 21 шт.                           2022г. - 14шт. 2024г.- 2028г.       - 14 шт. (ежегодно)</t>
  </si>
  <si>
    <t xml:space="preserve">2019г.-22 шт.                                                                                                                                                                         2020г.-2 шт.                                                                                      2021г.-2024г.            - 36 шт.(ежегодно)       2025г.- 40 шт. 2026г. - 2028г.             - 42 шт. (ежегодно)               </t>
  </si>
  <si>
    <t>2019г.-52 чел.                                        2021г.- 52 чел.                   2022г. - 72 чел. 2023г. - 67 чел.  2024г.- 66 чел. 2025г.- 64 чед. 2026г. - 72 чел. 2027г.- 2028г. - 75 чел. (ежегодно)</t>
  </si>
  <si>
    <t xml:space="preserve"> 2023г. -2028г. -          9 услуг (ежегодно)    </t>
  </si>
  <si>
    <t>2019г.-16 чел.,                      2020г.- 2022г.-                                  12 чел. (ежегодно), 2023г. - 20 чел.  2024г.  - 19 чел.    2025г. - 9 чел. 2026г. - 10 чел. 2027г. - 12 чел. 2028г. - 10 чел.</t>
  </si>
  <si>
    <t xml:space="preserve">  2024г.-2025г.         - 5 чел. (ежегодно) 2026г. - 8 чел. 2027г. - 2028г. - 5 чел. (ежегодно)</t>
  </si>
  <si>
    <t xml:space="preserve">     2023г.- 15 чел. 2024г. - 2025г. - 4 чел. (ежегодно) 2026г. - 6 чел. 2027г. - 5 чел.</t>
  </si>
  <si>
    <t>2025-2026, 2028</t>
  </si>
  <si>
    <t>2021г.-2 чел.,                       2022г.-1 чел.,                                                                                           2023г.-1 чел.,               2024г. - 1 чел.          2025г.- 1 чел. 2026г. - 2028г. -   5 чел. (ежегодно)</t>
  </si>
  <si>
    <t>Обучение специалистов,-всего                                                86 чел., в том числе:                                                                                     2019г.-14 чел.                                                                                    2020г.-10 чел.                                                                                  2021г.-10 чел.                                                                2022г.-3 чел.                                                                                           2023г.-11 чел.                                                                         2024г.-6 чел.    2025г.- 7 чел.  2026г. - 8 чел.  2027г. - 8 чел. 2028г. - 9 чел.</t>
  </si>
  <si>
    <t>2025г.- 2028г. -  18 чел. (ежегодно)</t>
  </si>
  <si>
    <t>2019г.-11 чел.,                                      2020г.-10 чел.,                                    2021г.- 12 чел.,                2022г.- 10 чел.,                                        2023г.- 9 чел.,            2024г.-9 чел.       2025г. - 8 чел. 2026г.-2028г.- 12 чел. (ежегодно)</t>
  </si>
  <si>
    <t>2019, 2021, 2026-2028</t>
  </si>
  <si>
    <t>в том числе:                                                                             2019г.-9 рабочих мест                                                                                                                           2021г. -4 рабочих места                                                                                                      2026г. - 76 рабочих мест 2027г. -  2028г.     - 17 рабочих мест (ежегодно)</t>
  </si>
  <si>
    <t>2019г. - 104 шт.       2020г. - 57 шт.        2021г. - 71 шт.              2022г. - 41 шт.           2023г. - 63 шт.           2024г. - 91 шт.      2025г. - 77 шт.    2026г. - 45 шт.   2027г. - 38 шт. 2028г. - 38 шт.</t>
  </si>
  <si>
    <t>2020, 2022, 2024, 2027</t>
  </si>
  <si>
    <t>2019-2024, 2026</t>
  </si>
  <si>
    <t xml:space="preserve">2023г. - 2028г. -      1 услуга (ежегодно)    </t>
  </si>
  <si>
    <t>Сеймский округ - 2019г. -2024г. - 62 чел.           2025г. - 58 чел.  2026г. - 2028г. - 62 чел.</t>
  </si>
  <si>
    <t>Выплата ежеквартального денежного вознаграждения 2019г.-2023г.- 287 председателям 
2024г.- 286 председателям 2025г. - 279 председателям 2026г. - 2028г. – 287
председателям
ТОС в том числе:</t>
  </si>
  <si>
    <t>Ежегодное участие в  общественных мероприятиях:     2022г.-90                             2023г.-95                        2024г.-100            2025г.-105         2026г.-110    2027г.-110      2028г. -110</t>
  </si>
  <si>
    <t>2022г.-11 ед.,           2023г.- 22 ед.  2024г. - 3 ед. 2025г. - 2028г.                      3 ед.  (ежегодно)</t>
  </si>
  <si>
    <t xml:space="preserve">Обеспечение предоставления  муниципальных услуг в электронном виде через ЕПГУ и РПГУ    2023г. -42 услуги, 2024г.- 2028г. 43 услуги, доля услуг предоставляемых в электронном виде                  2023г.-88,8% 2024г. - 91% 2025г. - 91% 2026г. - 92%             2027г.- 93,3%   2028г. - 93,3%                         </t>
  </si>
  <si>
    <t>Создание положительного имиджа города Курска, создание условий для организации обмена опытом в различных сферах деятельности посредством активных контактов с зарубежными и российскими партнерами на официальном уровне                                                                      2024г. - 19 2025г.- 2028г. - 15</t>
  </si>
  <si>
    <t>2019-2021г. -115 чел. (ежегодно)             2022- 118 чел. 2023- 149 чел. 2024г.- 2028г. - 142 чел.  (ежегодно)</t>
  </si>
  <si>
    <t>2019г.-2021г. - 38 чел. (ежегодно), 2022г- 35 чел. 2023г. - 37 чел. 2024г.- 2028г. - 33 чел. (ежегодно)</t>
  </si>
  <si>
    <t xml:space="preserve">                            2024г-2028г. - 15 чел. (ежегодно)</t>
  </si>
  <si>
    <t>2019г.-2020г.-                                                  5 чел. (ежегодно);                                                2021г.-2022г.-                                             7 чел. (ежегодно),   2023г. - 11 чел.,   2024г. - 3 чел. 2025г. - 5 чел.  2026г. - 4 чел. 2027г.-2028г. - 3 чел. (ежегодно)</t>
  </si>
  <si>
    <t>2019г.- 2022г.-                                  3 чел. (ежегодно), 2023г. - 2 чел.  2024г. -  6 чел.  2025г - 2028г. - 5 чел. (ежегодно)</t>
  </si>
  <si>
    <t>2019г.-6 чел.                             2020г.-2021г. - 4 чел. (ежегодно),               2022г. - 8 чел.     2023г.- 3 чел.          2024г.- 14 чел. 2025г.- 5 чел. 2026г. - 2028г. -  10 чел                                                                                   (ежегодно)</t>
  </si>
  <si>
    <t>2019г.-8 чел.                       2020г.-2021г.-2чел.(ежегодно)                        2022г.-12 чел.,           2023г.- 10 чел.  2024г. - 14 чел. 2025г. - 10 чел. 2026г. - 1 чел.  2027г.  - 5 чел.  2028г. - 1 чел.</t>
  </si>
  <si>
    <t>2020г.-2021г.-                                  2 чел. (ежегодно),    2022г. 9 чел.,    2023г.- 7 чел.      2024г. - 15 чел.   2025г. -4 чел. 2026г. - 2028г. - 12 чел. (ежегодно)</t>
  </si>
  <si>
    <t xml:space="preserve">2019г.-1 чел.                              2020г.-2022г.-                                             3 чел. (ежегодно), 2023г.- 2 чел.      2024г.- 5 чел. 2025г.-11 чел. 2026г. - 2028г.        -  10 чел. (ежегодно)    </t>
  </si>
  <si>
    <r>
      <t>Всего: 973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человек, в том числе:                  2022г. - 92 чел. 2023г. -100 чел. 2024г.- 190 чел. 2025г.- 146 чел.     2026г. -151 чел.   2027г. - 2028г.    -147 чел. (ежегодно)              </t>
    </r>
  </si>
  <si>
    <t>2019г.-2020г.-                                                       4 чел. (ежегодно);                                      2021г.-1 чел.                          2022г.-2 чел. 2023г.-2024г.      - 1 чел. (ежегодно), 2025г. - 4 чел., 2026г. - 1 чел. 2027г. - 5 чел. 2028г. - 6 чел.</t>
  </si>
  <si>
    <t>Всего: 1 000 чел. по 2 семинара ежегодно по 100 чел. в год</t>
  </si>
  <si>
    <t>2022г. - 18 чел., 2023г.- 33 чел.    2024г.- 30 чел. 2025г. - 25 чел. 2026г.-2028г. - 25 чел. (ежегодно)</t>
  </si>
  <si>
    <t>2022г. - 11 чел., 2023г. - 4 чел.,      2024г. - 14 чел.    2025г.-15 чел. 2026г. - 2028г. - 15 чел. (ежегодно)</t>
  </si>
  <si>
    <t>2022г. - 56 чел., 2023г. - 20 чел. 2024г. - 16 чел. 2025г. - 29 чел. 2026г. - 20 чел.  2027г. -  2028г. - 10 чел.</t>
  </si>
  <si>
    <t>2022г. - 10 чел., 2023г. -8 чел. 2024г. - 7 чел. 2025г. - 35 чел. 2026г.- 9 чел. 2027г.- 2028г. -  6 чел.</t>
  </si>
  <si>
    <t>2022г. - 15 чел. 2023 - 9 чел.                 2024 - 4 чел.  2025г.- 17 чел. 2026г. - 17 чел.</t>
  </si>
  <si>
    <t>2022г. - 19 чел. 2023г. - 10 чел. 2024г. -9  чел. 2025г.- 23 чел. 2026г. - 17 чел. 2027г. - 6 чел. 2028г. - 20 чел.</t>
  </si>
  <si>
    <t>2022г. - 11 чел.    2023г. - 2 чел.     2025г. -12 чел. 2026г. - 2 чел.</t>
  </si>
  <si>
    <t>2019г.-1 чел., 2023г. - 10 чел. 2024г. - 2 чел. 2025г. - 3 чел.  2026г. - 2028г. - 2 чел. (ежегодно)</t>
  </si>
  <si>
    <t>2019г.-2028г.-                                                  1 чел. (ежегодно)</t>
  </si>
  <si>
    <t xml:space="preserve">2019г.- 2 чел. 2025г. - 1 чел. 2028г. - 1 чел.                                                     </t>
  </si>
  <si>
    <t>Администрация города Курска
Отраслевые и территориальные органы Администрации города Курска</t>
  </si>
  <si>
    <t>2019г. - 1шт.              2020г. - 7 шт.                2021г. - 1 шт.                  2022г. - 3 шт.               2023г. - 10 шт.                2024г. - 2 шт.      2025г. - 2 шт.      2026г. - 1 шт. 2027г. - 1 шт.   2028 г. - 1 шт.</t>
  </si>
  <si>
    <t>2019г. -2022г.         -   11 шт. (ежегодно)    2023г.  - 2024г. - 14 шт. (ежегодно)  2025г.- 2 шт. 2026г. - 2028г.        - 5 шт. (ежегодно)</t>
  </si>
  <si>
    <t xml:space="preserve">  2025г.-2028г. - 7 шт.  (ежегодно)</t>
  </si>
  <si>
    <t>2019г. - 84 шт.             2020г. - 68 шт.                2021г. - 114 шт.                   2022г. - 104 шт.                 2023г. - 99 шт.                  2024г. - 113 шт.   2025г. - 97 шт.    2026г. - 123 шт.  2027г. - 85 чел. 2028г. - 119 шт.</t>
  </si>
  <si>
    <t>2022, 2024-2025</t>
  </si>
  <si>
    <t>2019г.-113 чел. 2022г.-117 чел. 2023г.-120 чел.              2024г. -118 чел. 2025г.- 122 чел. 2026г. - 2028г.            - 126 чел. (ежегодно)</t>
  </si>
  <si>
    <t xml:space="preserve">2021г.- 44 чел.,           2022г. - 42 чел.                     2023г. - 39 чел.,                      2026г. - 2028г.     - 41 чел. (ежегодно)    </t>
  </si>
  <si>
    <t>Предупреждение рисков развития заболеваний, раннее выявление имеющихся заболеваний посредством ежегодного проведения диспансеризации всего 5 889 чел. (589 чел. в среднем за год), в том числе:                                                   2019г. -636 чел.                                                               2020г. -31 чел.                                                                           2021г. -554 чел.                           2022г. -726 чел.                                                               2023г. -612 чел.   2024г. - 605 чел.                 2025г. - 646 чел.              2026г. - 750 чел.   2027г. - 680 чел. 2028г. - 649 чел.</t>
  </si>
  <si>
    <t>100% -ная аттестация объектов информатизации , обрабатывающих персональные данные.                                                                                                                                                                                                                2019г.-2028-100%.</t>
  </si>
  <si>
    <t>Проведение опросов на базе Платформы обратной связи в целях привлечения жителей
к выработке решений
по социально-экономическому развитию
города:         2023-2028г. - 4 опроса (ежегодно)</t>
  </si>
  <si>
    <t>2019г.-2021г. - 76 усл. (ежегодно), 2022г.- 50 усл.  (по Постановлению №52 от 16.01.2020г. (в ред. от 14.07.22г.), 2023г. - 2028г. - 57 усл. (по Постановлению №52 от 16.01.2020г. (в ред. от 03.11.2023г.)</t>
  </si>
  <si>
    <t>Территориальные органы Администрации города Курска</t>
  </si>
  <si>
    <t>Комитет внутренней политики Администрации города Курска
Курское городское Собрание
Контрольно-счетная палата города Курска
Отраслевые и территориальные органы Администрации города Курска</t>
  </si>
  <si>
    <t>Участие муниципального образования «городской округ город Курск» в работе Международ ной Ассамблеи столиц и крупных  городов (МАГ)</t>
  </si>
  <si>
    <t>Комитет внутренней политики Администрации города Курска
Курское городское Собрание Контрольно-счетная палата города Курска
Отраслевые и территориальные  органы Администрации города Курска</t>
  </si>
  <si>
    <t>Администрация города Курска 
Территориальные органы Администрации города Курска</t>
  </si>
  <si>
    <t>Администрация города Курска Территориальные органы Администрации города Курска</t>
  </si>
  <si>
    <t>2022г. - 24 чел., 2023г. - 11 чел., 2024г. - 8 чел., 2025г. - 26 чел., 2026г. - 15 чел., 2027г. - 19 чел. 2028г. - 19 чел.</t>
  </si>
  <si>
    <t>2019г.-1 чел.;                                                                                                                                                    2020г.-2022г.-                         5 чел. (ежегодно), 2023г. - 2 чел.,       2024г.- 2 чел. 2025г. - 2 чел. 2026г. - 2028г. - 5 чел. (ежегодно)</t>
  </si>
  <si>
    <t xml:space="preserve">Осуществление оценки профессиональной служебной деятельности муниципальных служащих  посредством проведения аттестации                         2022г.-279 чел.,                                                                                           2023г.-175 чел.,                                                                         2024г.-160 чел.        2025г.-286 чел.,                                                                                           2026г.-191 чел.,                                                                         2027г.-153 чел.    2028г. - 171 чел.   </t>
  </si>
  <si>
    <t>Комитет документационного, ресурсного обеспечения и автоматизации систем управления Администрации города Курска  Контрольно-счетная палата Курское городское собрание Отраслевые и территориальные органы Администрации города Курска</t>
  </si>
  <si>
    <t>Управление информации и печати Администрации города Курска Курское городское Собрание</t>
  </si>
  <si>
    <t>Повышение уровня знаний руководителей и специалистов в области охраны труда,-всего 179 чел., в том числе:                                                                                    2019г.-20 чел.                                                                                       2020г.-22 чел.                                                                                  2021г.-10 чел.                                                                                         2022г.-21 чел.                                             2023г.-19 чел.                                                                         2024г.-26 чел.   2025г. - 17 чел. 2026г. - 14 чел.  2027г. - 16 чел. 2028г. - 14 чел.</t>
  </si>
  <si>
    <t xml:space="preserve">
Отраслевые и территориальные органы Администрации города Курска</t>
  </si>
  <si>
    <t>Администрация города Курска
Отраслевые органы Администрации города Курска</t>
  </si>
  <si>
    <t>Администрация города Курска
Территориальные органы Администрации города Курска</t>
  </si>
  <si>
    <t>Снижение доли изделий ЭВТ с истекшим сроком полезного использования-
3,2%:                             2019г.-86,1%        2020г.-85,7%            2021г.-85,3%            2022г.-84,9%            2023г.-84,4%         2024г.-84,3%           2025г. -84,0%   2026г. - 83,6%,  2027г. - 83,1% 2028г. - 82,9%</t>
  </si>
  <si>
    <t>Количество организованных в СМИ «прямых линий», «прямых эфиров», размещение информационных и фотоматериалов (сюжетов), интервью с руководителями органов местного самоуправления города Курска  14640 ед.              2023г. – 340 ед.
     2024г. – 2300 ед.
2025г- 2100 ед 2026г. - 2028г. –        3300 ед. (ежегодно)</t>
  </si>
  <si>
    <t xml:space="preserve">    2023г.-336 ед.                    2024г.- 2294ед.  2025г. - 2094 ед. 2026г.- 3293 ед. 2027г. - 2028г.     - 2300 ед. (ежегодно)   </t>
  </si>
  <si>
    <t xml:space="preserve"> </t>
  </si>
  <si>
    <t>ПРИЛОЖЕНИЕ 4                                                                                      к постановлению Администрации города Курска                                      от   «30» января 2026 года                                                    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</si>
</sst>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66"/>
      <color rgb="FFCCFFFF"/>
      <color rgb="FFFF0066"/>
      <color rgb="FFD60093"/>
      <color rgb="FF99CC00"/>
      <color rgb="FFFFCCFF"/>
      <color rgb="FF996633"/>
      <color rgb="FFFF6600"/>
      <color rgb="FF660066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A2-46AA-9A51-01CB72009A4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A2-46AA-9A51-01CB72009A4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A2-46AA-9A51-01CB72009A4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A2-46AA-9A51-01CB72009A4C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BA2-46AA-9A51-01CB72009A4C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BA2-46AA-9A51-01CB72009A4C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BA2-46AA-9A51-01CB72009A4C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FBA2-46AA-9A51-01CB72009A4C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FBA2-46AA-9A51-01CB72009A4C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Лист1!#REF!</c:f>
              <c:numCache>
                <c:formatCode>0.0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@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General">
                  <c:v>0</c:v>
                </c:pt>
                <c:pt idx="18" formatCode="General">
                  <c:v>0</c:v>
                </c:pt>
                <c:pt idx="19" formatCode="General">
                  <c:v>0</c:v>
                </c:pt>
                <c:pt idx="20" formatCode="General">
                  <c:v>2024</c:v>
                </c:pt>
                <c:pt idx="21" formatCode="General">
                  <c:v>2021</c:v>
                </c:pt>
                <c:pt idx="22" formatCode="General">
                  <c:v>2021</c:v>
                </c:pt>
                <c:pt idx="23" formatCode="General">
                  <c:v>2021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Лист1!#REF!</c15:sqref>
                        </c15:formulaRef>
                      </c:ext>
                    </c:extLst>
                    <c:strCache>
                      <c:ptCount val="1"/>
                      <c:pt idx="0">
                        <c:v>#ССЫЛКА!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9-FBA2-46AA-9A51-01CB72009A4C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A-FBA2-46AA-9A51-01CB72009A4C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B-FBA2-46AA-9A51-01CB72009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407136"/>
        <c:axId val="459409880"/>
      </c:barChart>
      <c:catAx>
        <c:axId val="45940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9409880"/>
        <c:crosses val="autoZero"/>
        <c:auto val="1"/>
        <c:lblAlgn val="ctr"/>
        <c:lblOffset val="100"/>
        <c:noMultiLvlLbl val="0"/>
      </c:catAx>
      <c:valAx>
        <c:axId val="459409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940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545" cy="6276295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8E19E196-14D1-4BD7-8C17-8E9687ED41D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729"/>
  <sheetViews>
    <sheetView tabSelected="1" defaultGridColor="0" view="pageBreakPreview" colorId="8" zoomScaleNormal="100" zoomScaleSheetLayoutView="100" workbookViewId="0">
      <pane ySplit="6" topLeftCell="A618" activePane="bottomLeft" state="frozen"/>
      <selection pane="bottomLeft" activeCell="L1" sqref="L1:Q1"/>
    </sheetView>
  </sheetViews>
  <sheetFormatPr defaultColWidth="16.140625" defaultRowHeight="266.25" customHeight="1" x14ac:dyDescent="0.25"/>
  <cols>
    <col min="1" max="1" width="4.85546875" style="26" customWidth="1"/>
    <col min="2" max="2" width="12.7109375" style="29" customWidth="1"/>
    <col min="3" max="3" width="7.7109375" style="1" customWidth="1"/>
    <col min="4" max="4" width="11.7109375" style="1" customWidth="1"/>
    <col min="5" max="6" width="8.85546875" style="1" customWidth="1"/>
    <col min="7" max="7" width="8.5703125" style="1" customWidth="1"/>
    <col min="8" max="8" width="9.28515625" style="1" customWidth="1"/>
    <col min="9" max="9" width="8.5703125" style="1" customWidth="1"/>
    <col min="10" max="11" width="9.140625" style="1" customWidth="1"/>
    <col min="12" max="12" width="8.7109375" style="1" customWidth="1"/>
    <col min="13" max="13" width="9.42578125" style="1" customWidth="1"/>
    <col min="14" max="14" width="9.85546875" style="1" customWidth="1"/>
    <col min="15" max="15" width="7.28515625" style="1" customWidth="1"/>
    <col min="16" max="16" width="12.5703125" style="1" customWidth="1"/>
    <col min="17" max="17" width="13.5703125" style="1" customWidth="1"/>
    <col min="18" max="26" width="16.140625" style="1"/>
    <col min="27" max="27" width="16" style="1" customWidth="1"/>
    <col min="28" max="16384" width="16.140625" style="1"/>
  </cols>
  <sheetData>
    <row r="1" spans="1:19" ht="106.5" customHeight="1" x14ac:dyDescent="0.25">
      <c r="A1" s="21"/>
      <c r="B1" s="21"/>
      <c r="C1" s="16"/>
      <c r="D1" s="16"/>
      <c r="E1" s="16"/>
      <c r="F1" s="16"/>
      <c r="G1" s="16"/>
      <c r="H1" s="16"/>
      <c r="I1" s="16"/>
      <c r="J1" s="16"/>
      <c r="K1" s="16"/>
      <c r="L1" s="60" t="s">
        <v>690</v>
      </c>
      <c r="M1" s="60"/>
      <c r="N1" s="60"/>
      <c r="O1" s="60"/>
      <c r="P1" s="60"/>
      <c r="Q1" s="60"/>
      <c r="R1" s="12"/>
    </row>
    <row r="2" spans="1:19" ht="123" hidden="1" customHeight="1" x14ac:dyDescent="0.25">
      <c r="A2" s="21"/>
      <c r="B2" s="21"/>
      <c r="C2" s="16"/>
      <c r="D2" s="16"/>
      <c r="E2" s="16"/>
      <c r="F2" s="16"/>
      <c r="G2" s="16"/>
      <c r="H2" s="16"/>
      <c r="I2" s="16"/>
      <c r="J2" s="16"/>
      <c r="K2" s="16"/>
      <c r="L2" s="60"/>
      <c r="M2" s="60"/>
      <c r="N2" s="60"/>
      <c r="O2" s="60"/>
      <c r="P2" s="60"/>
      <c r="Q2" s="60"/>
      <c r="R2" s="12"/>
    </row>
    <row r="3" spans="1:19" s="2" customFormat="1" ht="40.5" customHeight="1" x14ac:dyDescent="0.25">
      <c r="A3" s="59" t="s">
        <v>437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4"/>
      <c r="S3" s="55"/>
    </row>
    <row r="4" spans="1:19" s="2" customFormat="1" ht="74.25" customHeight="1" x14ac:dyDescent="0.25">
      <c r="A4" s="58" t="s">
        <v>34</v>
      </c>
      <c r="B4" s="40" t="s">
        <v>0</v>
      </c>
      <c r="C4" s="40" t="s">
        <v>79</v>
      </c>
      <c r="D4" s="40" t="s">
        <v>262</v>
      </c>
      <c r="E4" s="40" t="s">
        <v>35</v>
      </c>
      <c r="F4" s="40"/>
      <c r="G4" s="40"/>
      <c r="H4" s="40"/>
      <c r="I4" s="40"/>
      <c r="J4" s="40"/>
      <c r="K4" s="40"/>
      <c r="L4" s="40"/>
      <c r="M4" s="4"/>
      <c r="N4" s="4"/>
      <c r="O4" s="40" t="s">
        <v>209</v>
      </c>
      <c r="P4" s="40" t="s">
        <v>37</v>
      </c>
      <c r="Q4" s="40" t="s">
        <v>239</v>
      </c>
    </row>
    <row r="5" spans="1:19" ht="30" customHeight="1" x14ac:dyDescent="0.25">
      <c r="A5" s="58"/>
      <c r="B5" s="40"/>
      <c r="C5" s="40"/>
      <c r="D5" s="40"/>
      <c r="E5" s="4">
        <v>2019</v>
      </c>
      <c r="F5" s="4">
        <v>2020</v>
      </c>
      <c r="G5" s="4">
        <v>2021</v>
      </c>
      <c r="H5" s="4">
        <v>2022</v>
      </c>
      <c r="I5" s="4">
        <v>2023</v>
      </c>
      <c r="J5" s="4">
        <v>2024</v>
      </c>
      <c r="K5" s="4">
        <v>2025</v>
      </c>
      <c r="L5" s="4">
        <v>2026</v>
      </c>
      <c r="M5" s="4">
        <v>2027</v>
      </c>
      <c r="N5" s="4">
        <v>2028</v>
      </c>
      <c r="O5" s="40"/>
      <c r="P5" s="40"/>
      <c r="Q5" s="40"/>
    </row>
    <row r="6" spans="1:19" ht="63" customHeight="1" x14ac:dyDescent="0.25">
      <c r="A6" s="58"/>
      <c r="B6" s="40"/>
      <c r="C6" s="40"/>
      <c r="D6" s="13"/>
      <c r="E6" s="4" t="s">
        <v>216</v>
      </c>
      <c r="F6" s="4" t="s">
        <v>216</v>
      </c>
      <c r="G6" s="4" t="s">
        <v>216</v>
      </c>
      <c r="H6" s="4" t="s">
        <v>216</v>
      </c>
      <c r="I6" s="4" t="s">
        <v>216</v>
      </c>
      <c r="J6" s="4" t="s">
        <v>216</v>
      </c>
      <c r="K6" s="4" t="s">
        <v>216</v>
      </c>
      <c r="L6" s="4" t="s">
        <v>216</v>
      </c>
      <c r="M6" s="4" t="s">
        <v>216</v>
      </c>
      <c r="N6" s="4" t="s">
        <v>216</v>
      </c>
      <c r="O6" s="40"/>
      <c r="P6" s="40"/>
      <c r="Q6" s="40"/>
    </row>
    <row r="7" spans="1:19" ht="30" customHeight="1" x14ac:dyDescent="0.25">
      <c r="A7" s="22">
        <v>1</v>
      </c>
      <c r="B7" s="27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</row>
    <row r="8" spans="1:19" ht="28.5" customHeight="1" x14ac:dyDescent="0.25">
      <c r="A8" s="40" t="s">
        <v>60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9" ht="28.5" customHeight="1" x14ac:dyDescent="0.25">
      <c r="A9" s="40" t="s">
        <v>243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spans="1:19" ht="136.5" customHeight="1" x14ac:dyDescent="0.25">
      <c r="A10" s="45" t="s">
        <v>240</v>
      </c>
      <c r="B10" s="43" t="s">
        <v>330</v>
      </c>
      <c r="C10" s="43" t="s">
        <v>1</v>
      </c>
      <c r="D10" s="37">
        <f>E10+F10+G10+H10+I10+J10+K10+L10+M10+N10</f>
        <v>14102.7</v>
      </c>
      <c r="E10" s="37">
        <v>4678.8</v>
      </c>
      <c r="F10" s="37">
        <v>4686.3</v>
      </c>
      <c r="G10" s="37">
        <v>4737.6000000000004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5" t="s">
        <v>266</v>
      </c>
      <c r="P10" s="5" t="s">
        <v>305</v>
      </c>
      <c r="Q10" s="5" t="s">
        <v>359</v>
      </c>
    </row>
    <row r="11" spans="1:19" ht="164.25" customHeight="1" x14ac:dyDescent="0.25">
      <c r="A11" s="45"/>
      <c r="B11" s="43"/>
      <c r="C11" s="43"/>
      <c r="D11" s="37">
        <f t="shared" ref="D11:D37" si="0">E11+F11+G11+H11+I11+J11+K11+L11+M11+N11</f>
        <v>57736.519230000005</v>
      </c>
      <c r="E11" s="37">
        <v>0</v>
      </c>
      <c r="F11" s="37">
        <v>0</v>
      </c>
      <c r="G11" s="37">
        <v>0</v>
      </c>
      <c r="H11" s="37">
        <f>H12+H13+H14+H15+H16+H17+H18+H19+H20+H21+H22+H23+H24+H25+H26+H27+H28+H30+H32+H34+H35+H36+H37+H29+H31</f>
        <v>6735.0192299999999</v>
      </c>
      <c r="I11" s="37">
        <f>I12+I13+I14+I15+I16+I17+I18+I19+I20+I21+I22+I23+I24+I25+I26+I27+I28+I30+I32+I34+I35+I36+I37</f>
        <v>11482.600000000002</v>
      </c>
      <c r="J11" s="37">
        <f>J12+J13+J14+J15+J16+J17+J18+J19+J20+J21+J22+J23+J24+J25+J26+J27+J28+J30+J32+J34+J35+J36+J37+J33</f>
        <v>6492.6999999999989</v>
      </c>
      <c r="K11" s="37">
        <f>K12+K13+K14+K15+K16+K17+K18+K19+K20+K21+K22+K23+K24+K25+K26+K27+K28+K30+K32+K34+K35+K36+K37+K33</f>
        <v>7644.0000000000009</v>
      </c>
      <c r="L11" s="37">
        <f t="shared" ref="L11:N11" si="1">L12+L13+L14+L15+L16+L17+L18+L19+L20+L21+L22+L23+L24+L25+L26+L27+L28+L30+L32+L34+L35+L36+L37+L33</f>
        <v>9597.8000000000011</v>
      </c>
      <c r="M11" s="37">
        <f t="shared" si="1"/>
        <v>8052.8000000000011</v>
      </c>
      <c r="N11" s="37">
        <f t="shared" si="1"/>
        <v>7731.6000000000013</v>
      </c>
      <c r="O11" s="8" t="s">
        <v>454</v>
      </c>
      <c r="P11" s="5" t="s">
        <v>465</v>
      </c>
      <c r="Q11" s="5" t="s">
        <v>609</v>
      </c>
    </row>
    <row r="12" spans="1:19" ht="117" customHeight="1" x14ac:dyDescent="0.25">
      <c r="A12" s="45"/>
      <c r="B12" s="43"/>
      <c r="C12" s="43"/>
      <c r="D12" s="37">
        <f t="shared" si="0"/>
        <v>12095</v>
      </c>
      <c r="E12" s="37">
        <v>1120.8</v>
      </c>
      <c r="F12" s="37">
        <v>1194.2</v>
      </c>
      <c r="G12" s="37">
        <v>1164.8</v>
      </c>
      <c r="H12" s="37">
        <f>1347.3</f>
        <v>1347.3</v>
      </c>
      <c r="I12" s="37">
        <v>1304.7</v>
      </c>
      <c r="J12" s="37">
        <v>917.2</v>
      </c>
      <c r="K12" s="37">
        <v>1282.4000000000001</v>
      </c>
      <c r="L12" s="37">
        <v>1253.5999999999999</v>
      </c>
      <c r="M12" s="37">
        <v>1255</v>
      </c>
      <c r="N12" s="37">
        <v>1255</v>
      </c>
      <c r="O12" s="5" t="s">
        <v>453</v>
      </c>
      <c r="P12" s="5" t="s">
        <v>308</v>
      </c>
      <c r="Q12" s="30" t="s">
        <v>637</v>
      </c>
    </row>
    <row r="13" spans="1:19" ht="83.25" customHeight="1" x14ac:dyDescent="0.25">
      <c r="A13" s="45"/>
      <c r="B13" s="43"/>
      <c r="C13" s="43"/>
      <c r="D13" s="37">
        <f t="shared" si="0"/>
        <v>753.90000000000009</v>
      </c>
      <c r="E13" s="37">
        <v>34</v>
      </c>
      <c r="F13" s="37">
        <v>88.6</v>
      </c>
      <c r="G13" s="37">
        <v>134.80000000000001</v>
      </c>
      <c r="H13" s="37">
        <v>187.8</v>
      </c>
      <c r="I13" s="37">
        <v>210</v>
      </c>
      <c r="J13" s="37">
        <v>98.7</v>
      </c>
      <c r="K13" s="37">
        <v>0</v>
      </c>
      <c r="L13" s="37">
        <v>0</v>
      </c>
      <c r="M13" s="37">
        <v>0</v>
      </c>
      <c r="N13" s="37">
        <v>0</v>
      </c>
      <c r="O13" s="5" t="s">
        <v>267</v>
      </c>
      <c r="P13" s="5" t="s">
        <v>155</v>
      </c>
      <c r="Q13" s="5" t="s">
        <v>433</v>
      </c>
    </row>
    <row r="14" spans="1:19" s="2" customFormat="1" ht="87.75" customHeight="1" x14ac:dyDescent="0.25">
      <c r="A14" s="45"/>
      <c r="B14" s="43"/>
      <c r="C14" s="43"/>
      <c r="D14" s="37">
        <f t="shared" si="0"/>
        <v>9727.5342299999993</v>
      </c>
      <c r="E14" s="37">
        <v>405.3</v>
      </c>
      <c r="F14" s="37">
        <v>383</v>
      </c>
      <c r="G14" s="37">
        <v>365.315</v>
      </c>
      <c r="H14" s="37">
        <v>617.41922999999997</v>
      </c>
      <c r="I14" s="37">
        <v>4062</v>
      </c>
      <c r="J14" s="37">
        <v>705.6</v>
      </c>
      <c r="K14" s="37">
        <v>844.7</v>
      </c>
      <c r="L14" s="37">
        <v>781.4</v>
      </c>
      <c r="M14" s="37">
        <v>781.4</v>
      </c>
      <c r="N14" s="37">
        <v>781.4</v>
      </c>
      <c r="O14" s="5" t="s">
        <v>453</v>
      </c>
      <c r="P14" s="5" t="s">
        <v>16</v>
      </c>
      <c r="Q14" s="5" t="s">
        <v>561</v>
      </c>
    </row>
    <row r="15" spans="1:19" s="2" customFormat="1" ht="101.25" customHeight="1" x14ac:dyDescent="0.25">
      <c r="A15" s="45"/>
      <c r="B15" s="43"/>
      <c r="C15" s="43"/>
      <c r="D15" s="37">
        <f>E15+F15+G15+H15+I15+J15+K15+L15+M15+N15</f>
        <v>6121.1</v>
      </c>
      <c r="E15" s="37">
        <v>289.8</v>
      </c>
      <c r="F15" s="37">
        <v>259.10000000000002</v>
      </c>
      <c r="G15" s="37">
        <v>254.7</v>
      </c>
      <c r="H15" s="37">
        <v>421.1</v>
      </c>
      <c r="I15" s="37">
        <v>477</v>
      </c>
      <c r="J15" s="37">
        <v>413.7</v>
      </c>
      <c r="K15" s="37">
        <v>685.4</v>
      </c>
      <c r="L15" s="37">
        <v>1720.3</v>
      </c>
      <c r="M15" s="37">
        <v>800</v>
      </c>
      <c r="N15" s="37">
        <v>800</v>
      </c>
      <c r="O15" s="5" t="s">
        <v>453</v>
      </c>
      <c r="P15" s="5" t="s">
        <v>5</v>
      </c>
      <c r="Q15" s="5" t="s">
        <v>505</v>
      </c>
      <c r="R15" s="55"/>
      <c r="S15" s="55"/>
    </row>
    <row r="16" spans="1:19" s="2" customFormat="1" ht="100.5" customHeight="1" x14ac:dyDescent="0.25">
      <c r="A16" s="45"/>
      <c r="B16" s="43"/>
      <c r="C16" s="43"/>
      <c r="D16" s="37">
        <f t="shared" si="0"/>
        <v>7063.8</v>
      </c>
      <c r="E16" s="37">
        <v>338.4</v>
      </c>
      <c r="F16" s="37">
        <v>326.60000000000002</v>
      </c>
      <c r="G16" s="37">
        <v>377</v>
      </c>
      <c r="H16" s="37">
        <v>518.9</v>
      </c>
      <c r="I16" s="37">
        <v>1673.5</v>
      </c>
      <c r="J16" s="37">
        <v>609.79999999999995</v>
      </c>
      <c r="K16" s="37">
        <v>764.6</v>
      </c>
      <c r="L16" s="37">
        <v>699.4</v>
      </c>
      <c r="M16" s="37">
        <v>877.8</v>
      </c>
      <c r="N16" s="37">
        <v>877.8</v>
      </c>
      <c r="O16" s="5" t="s">
        <v>453</v>
      </c>
      <c r="P16" s="5" t="s">
        <v>4</v>
      </c>
      <c r="Q16" s="5" t="s">
        <v>578</v>
      </c>
    </row>
    <row r="17" spans="1:19" s="2" customFormat="1" ht="109.5" customHeight="1" x14ac:dyDescent="0.25">
      <c r="A17" s="45"/>
      <c r="B17" s="43"/>
      <c r="C17" s="43"/>
      <c r="D17" s="37">
        <f t="shared" si="0"/>
        <v>9062.4</v>
      </c>
      <c r="E17" s="37">
        <v>223.5</v>
      </c>
      <c r="F17" s="37">
        <v>281</v>
      </c>
      <c r="G17" s="37">
        <v>317</v>
      </c>
      <c r="H17" s="37">
        <v>1095.9000000000001</v>
      </c>
      <c r="I17" s="37">
        <v>830.9</v>
      </c>
      <c r="J17" s="37">
        <v>1186.5999999999999</v>
      </c>
      <c r="K17" s="37">
        <v>1246.0999999999999</v>
      </c>
      <c r="L17" s="37">
        <v>1293.8</v>
      </c>
      <c r="M17" s="37">
        <v>1293.8</v>
      </c>
      <c r="N17" s="37">
        <v>1293.8</v>
      </c>
      <c r="O17" s="5" t="s">
        <v>453</v>
      </c>
      <c r="P17" s="5" t="s">
        <v>13</v>
      </c>
      <c r="Q17" s="5" t="s">
        <v>610</v>
      </c>
    </row>
    <row r="18" spans="1:19" s="2" customFormat="1" ht="74.25" customHeight="1" x14ac:dyDescent="0.25">
      <c r="A18" s="45"/>
      <c r="B18" s="43"/>
      <c r="C18" s="43"/>
      <c r="D18" s="37">
        <f t="shared" si="0"/>
        <v>350.7</v>
      </c>
      <c r="E18" s="37">
        <v>118.1</v>
      </c>
      <c r="F18" s="37">
        <v>111.6</v>
      </c>
      <c r="G18" s="37">
        <v>121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5" t="s">
        <v>266</v>
      </c>
      <c r="P18" s="5" t="s">
        <v>15</v>
      </c>
      <c r="Q18" s="5" t="s">
        <v>180</v>
      </c>
    </row>
    <row r="19" spans="1:19" ht="119.25" customHeight="1" x14ac:dyDescent="0.25">
      <c r="A19" s="45"/>
      <c r="B19" s="43"/>
      <c r="C19" s="43"/>
      <c r="D19" s="37">
        <f t="shared" si="0"/>
        <v>4788.3999999999996</v>
      </c>
      <c r="E19" s="37">
        <v>109.3</v>
      </c>
      <c r="F19" s="37">
        <v>584.6</v>
      </c>
      <c r="G19" s="37">
        <v>355.2</v>
      </c>
      <c r="H19" s="37">
        <v>394.4</v>
      </c>
      <c r="I19" s="37">
        <v>549.70000000000005</v>
      </c>
      <c r="J19" s="37">
        <v>473.9</v>
      </c>
      <c r="K19" s="37">
        <v>524.6</v>
      </c>
      <c r="L19" s="37">
        <v>598.9</v>
      </c>
      <c r="M19" s="37">
        <v>598.9</v>
      </c>
      <c r="N19" s="37">
        <v>598.9</v>
      </c>
      <c r="O19" s="5" t="s">
        <v>453</v>
      </c>
      <c r="P19" s="5" t="s">
        <v>21</v>
      </c>
      <c r="Q19" s="5" t="s">
        <v>590</v>
      </c>
    </row>
    <row r="20" spans="1:19" ht="74.25" customHeight="1" x14ac:dyDescent="0.25">
      <c r="A20" s="45"/>
      <c r="B20" s="43"/>
      <c r="C20" s="43"/>
      <c r="D20" s="37">
        <f t="shared" si="0"/>
        <v>126.19999999999999</v>
      </c>
      <c r="E20" s="37">
        <v>94.1</v>
      </c>
      <c r="F20" s="37">
        <v>32.1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5" t="s">
        <v>268</v>
      </c>
      <c r="P20" s="5" t="s">
        <v>7</v>
      </c>
      <c r="Q20" s="5" t="s">
        <v>360</v>
      </c>
    </row>
    <row r="21" spans="1:19" s="2" customFormat="1" ht="142.5" customHeight="1" x14ac:dyDescent="0.25">
      <c r="A21" s="45"/>
      <c r="B21" s="43"/>
      <c r="C21" s="43"/>
      <c r="D21" s="37">
        <f t="shared" si="0"/>
        <v>4688.9000000000005</v>
      </c>
      <c r="E21" s="37">
        <v>199</v>
      </c>
      <c r="F21" s="37">
        <v>185.2</v>
      </c>
      <c r="G21" s="37">
        <v>300.5</v>
      </c>
      <c r="H21" s="37">
        <v>302.7</v>
      </c>
      <c r="I21" s="37">
        <v>620.6</v>
      </c>
      <c r="J21" s="37">
        <v>477.2</v>
      </c>
      <c r="K21" s="37">
        <v>605.70000000000005</v>
      </c>
      <c r="L21" s="37">
        <v>912.8</v>
      </c>
      <c r="M21" s="37">
        <v>542.6</v>
      </c>
      <c r="N21" s="37">
        <v>542.6</v>
      </c>
      <c r="O21" s="5" t="s">
        <v>453</v>
      </c>
      <c r="P21" s="5" t="s">
        <v>12</v>
      </c>
      <c r="Q21" s="5" t="s">
        <v>541</v>
      </c>
    </row>
    <row r="22" spans="1:19" s="2" customFormat="1" ht="111.75" customHeight="1" x14ac:dyDescent="0.25">
      <c r="A22" s="45"/>
      <c r="B22" s="43"/>
      <c r="C22" s="43"/>
      <c r="D22" s="37">
        <f t="shared" si="0"/>
        <v>2719.1000000000008</v>
      </c>
      <c r="E22" s="37">
        <v>234.9</v>
      </c>
      <c r="F22" s="37">
        <v>228.7</v>
      </c>
      <c r="G22" s="37">
        <v>229.1</v>
      </c>
      <c r="H22" s="37">
        <v>237.6</v>
      </c>
      <c r="I22" s="37">
        <v>276.8</v>
      </c>
      <c r="J22" s="37">
        <v>280</v>
      </c>
      <c r="K22" s="37">
        <v>287.60000000000002</v>
      </c>
      <c r="L22" s="37">
        <v>314.8</v>
      </c>
      <c r="M22" s="37">
        <v>314.8</v>
      </c>
      <c r="N22" s="37">
        <v>314.8</v>
      </c>
      <c r="O22" s="5" t="s">
        <v>453</v>
      </c>
      <c r="P22" s="5" t="s">
        <v>8</v>
      </c>
      <c r="Q22" s="5" t="s">
        <v>638</v>
      </c>
    </row>
    <row r="23" spans="1:19" s="2" customFormat="1" ht="165" customHeight="1" x14ac:dyDescent="0.25">
      <c r="A23" s="45"/>
      <c r="B23" s="43"/>
      <c r="C23" s="43"/>
      <c r="D23" s="37">
        <f t="shared" si="0"/>
        <v>111.3</v>
      </c>
      <c r="E23" s="37">
        <v>86</v>
      </c>
      <c r="F23" s="37">
        <v>25.3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5" t="s">
        <v>268</v>
      </c>
      <c r="P23" s="5" t="s">
        <v>18</v>
      </c>
      <c r="Q23" s="5" t="s">
        <v>253</v>
      </c>
    </row>
    <row r="24" spans="1:19" s="2" customFormat="1" ht="100.5" customHeight="1" x14ac:dyDescent="0.25">
      <c r="A24" s="45"/>
      <c r="B24" s="43"/>
      <c r="C24" s="43"/>
      <c r="D24" s="37">
        <f>E24+F24+G24+H24+I24+J24+K24+L24+M24+N24</f>
        <v>2039.1999999999998</v>
      </c>
      <c r="E24" s="37">
        <v>152.4</v>
      </c>
      <c r="F24" s="37">
        <v>152.4</v>
      </c>
      <c r="G24" s="37">
        <v>184.9</v>
      </c>
      <c r="H24" s="37">
        <v>338.1</v>
      </c>
      <c r="I24" s="37">
        <v>336.7</v>
      </c>
      <c r="J24" s="37">
        <v>241.1</v>
      </c>
      <c r="K24" s="37">
        <v>272.60000000000002</v>
      </c>
      <c r="L24" s="37">
        <v>361</v>
      </c>
      <c r="M24" s="37">
        <v>0</v>
      </c>
      <c r="N24" s="37">
        <v>0</v>
      </c>
      <c r="O24" s="5" t="s">
        <v>496</v>
      </c>
      <c r="P24" s="5" t="s">
        <v>26</v>
      </c>
      <c r="Q24" s="5" t="s">
        <v>522</v>
      </c>
      <c r="R24" s="57"/>
      <c r="S24" s="57"/>
    </row>
    <row r="25" spans="1:19" s="2" customFormat="1" ht="74.25" customHeight="1" x14ac:dyDescent="0.25">
      <c r="A25" s="45"/>
      <c r="B25" s="43"/>
      <c r="C25" s="43"/>
      <c r="D25" s="37">
        <f t="shared" si="0"/>
        <v>2250.1000000000004</v>
      </c>
      <c r="E25" s="37">
        <v>228.3</v>
      </c>
      <c r="F25" s="37">
        <v>186.1</v>
      </c>
      <c r="G25" s="37">
        <v>191.8</v>
      </c>
      <c r="H25" s="37">
        <v>197.2</v>
      </c>
      <c r="I25" s="37">
        <v>309.2</v>
      </c>
      <c r="J25" s="37">
        <v>221.7</v>
      </c>
      <c r="K25" s="37">
        <v>264.39999999999998</v>
      </c>
      <c r="L25" s="37">
        <v>325.7</v>
      </c>
      <c r="M25" s="37">
        <v>325.7</v>
      </c>
      <c r="N25" s="37">
        <v>0</v>
      </c>
      <c r="O25" s="5" t="s">
        <v>453</v>
      </c>
      <c r="P25" s="5" t="s">
        <v>10</v>
      </c>
      <c r="Q25" s="5" t="s">
        <v>599</v>
      </c>
    </row>
    <row r="26" spans="1:19" s="2" customFormat="1" ht="74.25" customHeight="1" x14ac:dyDescent="0.25">
      <c r="A26" s="45"/>
      <c r="B26" s="43"/>
      <c r="C26" s="43"/>
      <c r="D26" s="37">
        <f t="shared" si="0"/>
        <v>532</v>
      </c>
      <c r="E26" s="37">
        <v>462</v>
      </c>
      <c r="F26" s="37">
        <v>70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5" t="s">
        <v>268</v>
      </c>
      <c r="P26" s="5" t="s">
        <v>14</v>
      </c>
      <c r="Q26" s="5" t="s">
        <v>160</v>
      </c>
    </row>
    <row r="27" spans="1:19" s="2" customFormat="1" ht="74.25" customHeight="1" x14ac:dyDescent="0.25">
      <c r="A27" s="45"/>
      <c r="B27" s="43"/>
      <c r="C27" s="43"/>
      <c r="D27" s="37">
        <f t="shared" si="0"/>
        <v>100.5</v>
      </c>
      <c r="E27" s="37">
        <v>100.5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5">
        <v>2019</v>
      </c>
      <c r="P27" s="5" t="s">
        <v>140</v>
      </c>
      <c r="Q27" s="5" t="s">
        <v>150</v>
      </c>
    </row>
    <row r="28" spans="1:19" s="2" customFormat="1" ht="74.25" customHeight="1" x14ac:dyDescent="0.25">
      <c r="A28" s="45"/>
      <c r="B28" s="43"/>
      <c r="C28" s="43"/>
      <c r="D28" s="37">
        <f t="shared" si="0"/>
        <v>324.7</v>
      </c>
      <c r="E28" s="37">
        <v>117.6</v>
      </c>
      <c r="F28" s="37">
        <v>82.4</v>
      </c>
      <c r="G28" s="37">
        <v>93</v>
      </c>
      <c r="H28" s="37">
        <v>31.7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5" t="s">
        <v>269</v>
      </c>
      <c r="P28" s="5" t="s">
        <v>146</v>
      </c>
      <c r="Q28" s="5" t="s">
        <v>181</v>
      </c>
    </row>
    <row r="29" spans="1:19" s="2" customFormat="1" ht="111" customHeight="1" x14ac:dyDescent="0.25">
      <c r="A29" s="45"/>
      <c r="B29" s="43"/>
      <c r="C29" s="43"/>
      <c r="D29" s="37">
        <f t="shared" si="0"/>
        <v>544.70000000000005</v>
      </c>
      <c r="E29" s="37">
        <v>97.1</v>
      </c>
      <c r="F29" s="37">
        <v>121.9</v>
      </c>
      <c r="G29" s="37">
        <v>173.3</v>
      </c>
      <c r="H29" s="37">
        <v>152.4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5" t="s">
        <v>269</v>
      </c>
      <c r="P29" s="5" t="s">
        <v>19</v>
      </c>
      <c r="Q29" s="5" t="s">
        <v>324</v>
      </c>
    </row>
    <row r="30" spans="1:19" ht="102.75" customHeight="1" x14ac:dyDescent="0.25">
      <c r="A30" s="45"/>
      <c r="B30" s="43"/>
      <c r="C30" s="43"/>
      <c r="D30" s="37">
        <f t="shared" si="0"/>
        <v>1199.0999999999999</v>
      </c>
      <c r="E30" s="37">
        <v>0</v>
      </c>
      <c r="F30" s="37">
        <v>0</v>
      </c>
      <c r="G30" s="37">
        <v>0</v>
      </c>
      <c r="H30" s="37">
        <v>0</v>
      </c>
      <c r="I30" s="37">
        <v>161.30000000000001</v>
      </c>
      <c r="J30" s="37">
        <v>165.2</v>
      </c>
      <c r="K30" s="37">
        <v>201.8</v>
      </c>
      <c r="L30" s="37">
        <v>223.6</v>
      </c>
      <c r="M30" s="37">
        <v>223.6</v>
      </c>
      <c r="N30" s="37">
        <v>223.6</v>
      </c>
      <c r="O30" s="5" t="s">
        <v>457</v>
      </c>
      <c r="P30" s="5" t="s">
        <v>292</v>
      </c>
      <c r="Q30" s="5" t="s">
        <v>602</v>
      </c>
      <c r="R30" s="56"/>
      <c r="S30" s="56"/>
    </row>
    <row r="31" spans="1:19" ht="74.25" customHeight="1" x14ac:dyDescent="0.25">
      <c r="A31" s="45"/>
      <c r="B31" s="43"/>
      <c r="C31" s="43"/>
      <c r="D31" s="37">
        <f t="shared" si="0"/>
        <v>538.29999999999995</v>
      </c>
      <c r="E31" s="37">
        <v>112</v>
      </c>
      <c r="F31" s="37">
        <v>105.4</v>
      </c>
      <c r="G31" s="37">
        <v>156.69999999999999</v>
      </c>
      <c r="H31" s="37">
        <v>164.2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5" t="s">
        <v>269</v>
      </c>
      <c r="P31" s="5" t="s">
        <v>9</v>
      </c>
      <c r="Q31" s="5" t="s">
        <v>361</v>
      </c>
    </row>
    <row r="32" spans="1:19" ht="74.25" customHeight="1" x14ac:dyDescent="0.25">
      <c r="A32" s="45"/>
      <c r="B32" s="43"/>
      <c r="C32" s="43"/>
      <c r="D32" s="37">
        <f t="shared" si="0"/>
        <v>167.4</v>
      </c>
      <c r="E32" s="37">
        <v>0</v>
      </c>
      <c r="F32" s="37">
        <v>0</v>
      </c>
      <c r="G32" s="37">
        <v>0</v>
      </c>
      <c r="H32" s="37">
        <v>0</v>
      </c>
      <c r="I32" s="37">
        <v>167.4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5">
        <v>2023</v>
      </c>
      <c r="P32" s="5" t="s">
        <v>302</v>
      </c>
      <c r="Q32" s="5" t="s">
        <v>386</v>
      </c>
    </row>
    <row r="33" spans="1:19" ht="74.25" customHeight="1" x14ac:dyDescent="0.25">
      <c r="A33" s="45"/>
      <c r="B33" s="43"/>
      <c r="C33" s="43"/>
      <c r="D33" s="37">
        <f t="shared" si="0"/>
        <v>930.30000000000007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187.7</v>
      </c>
      <c r="K33" s="37">
        <v>194</v>
      </c>
      <c r="L33" s="37">
        <v>176.4</v>
      </c>
      <c r="M33" s="37">
        <v>186.1</v>
      </c>
      <c r="N33" s="37">
        <v>186.1</v>
      </c>
      <c r="O33" s="5" t="s">
        <v>458</v>
      </c>
      <c r="P33" s="5" t="s">
        <v>387</v>
      </c>
      <c r="Q33" s="5" t="s">
        <v>639</v>
      </c>
    </row>
    <row r="34" spans="1:19" ht="129" customHeight="1" x14ac:dyDescent="0.25">
      <c r="A34" s="45"/>
      <c r="B34" s="43"/>
      <c r="C34" s="43"/>
      <c r="D34" s="37">
        <f>E34+F34+G34+H34+I34+J34+K34+L34+M34+N34</f>
        <v>521.79999999999995</v>
      </c>
      <c r="E34" s="37">
        <v>13.5</v>
      </c>
      <c r="F34" s="37">
        <v>14.1</v>
      </c>
      <c r="G34" s="37">
        <v>48.6</v>
      </c>
      <c r="H34" s="37">
        <v>47.1</v>
      </c>
      <c r="I34" s="37">
        <v>47.5</v>
      </c>
      <c r="J34" s="37">
        <v>46</v>
      </c>
      <c r="K34" s="37">
        <v>69</v>
      </c>
      <c r="L34" s="37">
        <v>78</v>
      </c>
      <c r="M34" s="37">
        <v>78</v>
      </c>
      <c r="N34" s="37">
        <v>80</v>
      </c>
      <c r="O34" s="5" t="s">
        <v>453</v>
      </c>
      <c r="P34" s="5" t="s">
        <v>23</v>
      </c>
      <c r="Q34" s="5" t="s">
        <v>488</v>
      </c>
    </row>
    <row r="35" spans="1:19" ht="128.25" customHeight="1" x14ac:dyDescent="0.25">
      <c r="A35" s="45"/>
      <c r="B35" s="43"/>
      <c r="C35" s="43"/>
      <c r="D35" s="37">
        <f t="shared" si="0"/>
        <v>579.5</v>
      </c>
      <c r="E35" s="37">
        <v>48</v>
      </c>
      <c r="F35" s="37">
        <v>59.3</v>
      </c>
      <c r="G35" s="37">
        <v>49</v>
      </c>
      <c r="H35" s="37">
        <v>73.8</v>
      </c>
      <c r="I35" s="37">
        <v>96</v>
      </c>
      <c r="J35" s="37">
        <v>75</v>
      </c>
      <c r="K35" s="37">
        <v>79.400000000000006</v>
      </c>
      <c r="L35" s="37">
        <v>99</v>
      </c>
      <c r="M35" s="37">
        <v>0</v>
      </c>
      <c r="N35" s="37">
        <v>0</v>
      </c>
      <c r="O35" s="5" t="s">
        <v>496</v>
      </c>
      <c r="P35" s="5" t="s">
        <v>2</v>
      </c>
      <c r="Q35" s="5" t="s">
        <v>497</v>
      </c>
    </row>
    <row r="36" spans="1:19" ht="116.25" customHeight="1" x14ac:dyDescent="0.25">
      <c r="A36" s="45"/>
      <c r="B36" s="43"/>
      <c r="C36" s="43"/>
      <c r="D36" s="37">
        <f t="shared" si="0"/>
        <v>1979.1</v>
      </c>
      <c r="E36" s="37">
        <v>0</v>
      </c>
      <c r="F36" s="37">
        <v>109.7</v>
      </c>
      <c r="G36" s="37">
        <v>123.9</v>
      </c>
      <c r="H36" s="37">
        <v>229.3</v>
      </c>
      <c r="I36" s="37">
        <v>194.7</v>
      </c>
      <c r="J36" s="37">
        <v>205.9</v>
      </c>
      <c r="K36" s="37">
        <v>201</v>
      </c>
      <c r="L36" s="37">
        <v>294.39999999999998</v>
      </c>
      <c r="M36" s="37">
        <v>310.10000000000002</v>
      </c>
      <c r="N36" s="37">
        <v>310.10000000000002</v>
      </c>
      <c r="O36" s="5" t="s">
        <v>459</v>
      </c>
      <c r="P36" s="5" t="s">
        <v>156</v>
      </c>
      <c r="Q36" s="5" t="s">
        <v>608</v>
      </c>
    </row>
    <row r="37" spans="1:19" ht="114.75" customHeight="1" x14ac:dyDescent="0.25">
      <c r="A37" s="45"/>
      <c r="B37" s="43"/>
      <c r="C37" s="43"/>
      <c r="D37" s="37">
        <f t="shared" si="0"/>
        <v>2524</v>
      </c>
      <c r="E37" s="37">
        <v>94</v>
      </c>
      <c r="F37" s="37">
        <v>85</v>
      </c>
      <c r="G37" s="37">
        <v>97</v>
      </c>
      <c r="H37" s="37">
        <v>378.1</v>
      </c>
      <c r="I37" s="37">
        <v>164.6</v>
      </c>
      <c r="J37" s="37">
        <v>187.4</v>
      </c>
      <c r="K37" s="37">
        <v>120.7</v>
      </c>
      <c r="L37" s="37">
        <v>464.7</v>
      </c>
      <c r="M37" s="37">
        <v>465</v>
      </c>
      <c r="N37" s="37">
        <v>467.5</v>
      </c>
      <c r="O37" s="5" t="s">
        <v>453</v>
      </c>
      <c r="P37" s="5" t="s">
        <v>32</v>
      </c>
      <c r="Q37" s="5" t="s">
        <v>549</v>
      </c>
    </row>
    <row r="38" spans="1:19" ht="270.75" customHeight="1" x14ac:dyDescent="0.25">
      <c r="A38" s="45" t="s">
        <v>48</v>
      </c>
      <c r="B38" s="43" t="s">
        <v>323</v>
      </c>
      <c r="C38" s="41" t="s">
        <v>1</v>
      </c>
      <c r="D38" s="37">
        <f>E38+F38+G38+H38+I38+J38+K38+L38+M38+N38</f>
        <v>3541.6000000000004</v>
      </c>
      <c r="E38" s="38">
        <v>580.29999999999995</v>
      </c>
      <c r="F38" s="38">
        <v>764</v>
      </c>
      <c r="G38" s="38">
        <f>2197.3</f>
        <v>2197.3000000000002</v>
      </c>
      <c r="H38" s="38">
        <v>0</v>
      </c>
      <c r="I38" s="38">
        <v>0</v>
      </c>
      <c r="J38" s="38">
        <v>0</v>
      </c>
      <c r="K38" s="37">
        <v>0</v>
      </c>
      <c r="L38" s="37">
        <v>0</v>
      </c>
      <c r="M38" s="37">
        <v>0</v>
      </c>
      <c r="N38" s="37">
        <v>0</v>
      </c>
      <c r="O38" s="6" t="s">
        <v>266</v>
      </c>
      <c r="P38" s="5" t="s">
        <v>421</v>
      </c>
      <c r="Q38" s="5" t="s">
        <v>416</v>
      </c>
    </row>
    <row r="39" spans="1:19" ht="243.75" customHeight="1" x14ac:dyDescent="0.25">
      <c r="A39" s="45"/>
      <c r="B39" s="43"/>
      <c r="C39" s="41"/>
      <c r="D39" s="37">
        <f t="shared" ref="D39:D68" si="2">E39+F39+G39+H39+I39+J39+K39+L39+M39+N39</f>
        <v>12683.100000000002</v>
      </c>
      <c r="E39" s="38">
        <v>0</v>
      </c>
      <c r="F39" s="38">
        <v>0</v>
      </c>
      <c r="G39" s="38">
        <v>0</v>
      </c>
      <c r="H39" s="38">
        <f>H40+H41+H42+H44+H45+H46+H47+H48+H49+H50+H51+H52+H53+H55+H57+H58+H59+H60+H61+H62+H64+H65+H66+H67+H68+H54+H63+H43</f>
        <v>1148.2</v>
      </c>
      <c r="I39" s="38">
        <f>I40+I41+I42+I44+I45+I46+I47+I48+I49+I50+I51+I52+I53+I55+I57+I58+I59+I60+I61+I62+I64+I65+I66+I67+I68+I54+I63+I43</f>
        <v>1821.5</v>
      </c>
      <c r="J39" s="38">
        <f>J40+J41+J42+J44+J45+J46+J47+J48+J49+J50+J51+J52+J53+J55+J57+J58+J59+J60+J61+J62+J64+J65+J66+J67+J68+J54+J63+J43+J56</f>
        <v>2787.9</v>
      </c>
      <c r="K39" s="38">
        <f t="shared" ref="K39:N39" si="3">K40+K41+K42+K44+K45+K46+K47+K48+K49+K50+K51+K52+K53+K55+K57+K58+K59+K60+K61+K62+K64+K65+K66+K67+K68+K54+K63+K43+K56</f>
        <v>2394.9999999999995</v>
      </c>
      <c r="L39" s="38">
        <f t="shared" si="3"/>
        <v>1636.1</v>
      </c>
      <c r="M39" s="38">
        <f t="shared" si="3"/>
        <v>1424.2</v>
      </c>
      <c r="N39" s="38">
        <f t="shared" si="3"/>
        <v>1470.2</v>
      </c>
      <c r="O39" s="6" t="s">
        <v>454</v>
      </c>
      <c r="P39" s="5" t="s">
        <v>464</v>
      </c>
      <c r="Q39" s="5" t="s">
        <v>646</v>
      </c>
      <c r="S39" s="5"/>
    </row>
    <row r="40" spans="1:19" s="2" customFormat="1" ht="78" customHeight="1" x14ac:dyDescent="0.25">
      <c r="A40" s="45"/>
      <c r="B40" s="43"/>
      <c r="C40" s="41"/>
      <c r="D40" s="37">
        <f t="shared" si="2"/>
        <v>125.30000000000001</v>
      </c>
      <c r="E40" s="37">
        <v>15.1</v>
      </c>
      <c r="F40" s="37">
        <v>1.4</v>
      </c>
      <c r="G40" s="37">
        <v>6.5</v>
      </c>
      <c r="H40" s="37">
        <v>18.600000000000001</v>
      </c>
      <c r="I40" s="37">
        <v>76.7</v>
      </c>
      <c r="J40" s="37">
        <v>7</v>
      </c>
      <c r="K40" s="37">
        <v>0</v>
      </c>
      <c r="L40" s="37">
        <v>0</v>
      </c>
      <c r="M40" s="37">
        <v>0</v>
      </c>
      <c r="N40" s="37">
        <v>0</v>
      </c>
      <c r="O40" s="5" t="s">
        <v>267</v>
      </c>
      <c r="P40" s="5" t="s">
        <v>155</v>
      </c>
      <c r="Q40" s="5" t="s">
        <v>384</v>
      </c>
    </row>
    <row r="41" spans="1:19" s="2" customFormat="1" ht="74.25" customHeight="1" x14ac:dyDescent="0.25">
      <c r="A41" s="45"/>
      <c r="B41" s="43"/>
      <c r="C41" s="41"/>
      <c r="D41" s="37">
        <f t="shared" si="2"/>
        <v>21.7</v>
      </c>
      <c r="E41" s="37">
        <v>0</v>
      </c>
      <c r="F41" s="37">
        <v>0</v>
      </c>
      <c r="G41" s="37">
        <v>21.7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5">
        <v>2021</v>
      </c>
      <c r="P41" s="5" t="s">
        <v>146</v>
      </c>
      <c r="Q41" s="5" t="s">
        <v>182</v>
      </c>
    </row>
    <row r="42" spans="1:19" ht="74.25" customHeight="1" x14ac:dyDescent="0.25">
      <c r="A42" s="45"/>
      <c r="B42" s="43"/>
      <c r="C42" s="41"/>
      <c r="D42" s="37">
        <f t="shared" si="2"/>
        <v>1939.5</v>
      </c>
      <c r="E42" s="37">
        <v>26.7</v>
      </c>
      <c r="F42" s="37">
        <v>276.5</v>
      </c>
      <c r="G42" s="37">
        <v>1636.3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5" t="s">
        <v>266</v>
      </c>
      <c r="P42" s="5" t="s">
        <v>17</v>
      </c>
      <c r="Q42" s="5" t="s">
        <v>460</v>
      </c>
    </row>
    <row r="43" spans="1:19" ht="188.25" customHeight="1" x14ac:dyDescent="0.25">
      <c r="A43" s="45"/>
      <c r="B43" s="43"/>
      <c r="C43" s="41"/>
      <c r="D43" s="37">
        <f t="shared" si="2"/>
        <v>6932.9000000000005</v>
      </c>
      <c r="E43" s="37">
        <v>0</v>
      </c>
      <c r="F43" s="37">
        <v>0</v>
      </c>
      <c r="G43" s="37">
        <v>0</v>
      </c>
      <c r="H43" s="37">
        <v>579.4</v>
      </c>
      <c r="I43" s="37">
        <v>1012</v>
      </c>
      <c r="J43" s="37">
        <v>1581.7</v>
      </c>
      <c r="K43" s="37">
        <v>1388.6</v>
      </c>
      <c r="L43" s="37">
        <v>791.2</v>
      </c>
      <c r="M43" s="37">
        <v>790</v>
      </c>
      <c r="N43" s="37">
        <v>790</v>
      </c>
      <c r="O43" s="5" t="s">
        <v>454</v>
      </c>
      <c r="P43" s="5" t="s">
        <v>354</v>
      </c>
      <c r="Q43" s="5" t="s">
        <v>482</v>
      </c>
    </row>
    <row r="44" spans="1:19" ht="126" customHeight="1" x14ac:dyDescent="0.25">
      <c r="A44" s="45"/>
      <c r="B44" s="43"/>
      <c r="C44" s="41"/>
      <c r="D44" s="37">
        <f t="shared" si="2"/>
        <v>354.9</v>
      </c>
      <c r="E44" s="37">
        <v>11.9</v>
      </c>
      <c r="F44" s="37">
        <v>31.6</v>
      </c>
      <c r="G44" s="37">
        <v>28.1</v>
      </c>
      <c r="H44" s="37">
        <v>28.1</v>
      </c>
      <c r="I44" s="37">
        <v>28.9</v>
      </c>
      <c r="J44" s="37">
        <v>52.9</v>
      </c>
      <c r="K44" s="37">
        <v>41.4</v>
      </c>
      <c r="L44" s="37">
        <v>44</v>
      </c>
      <c r="M44" s="37">
        <v>44</v>
      </c>
      <c r="N44" s="37">
        <v>44</v>
      </c>
      <c r="O44" s="5" t="s">
        <v>453</v>
      </c>
      <c r="P44" s="5" t="s">
        <v>16</v>
      </c>
      <c r="Q44" s="5" t="s">
        <v>562</v>
      </c>
    </row>
    <row r="45" spans="1:19" ht="116.25" customHeight="1" x14ac:dyDescent="0.25">
      <c r="A45" s="45"/>
      <c r="B45" s="43"/>
      <c r="C45" s="41"/>
      <c r="D45" s="37">
        <f t="shared" si="2"/>
        <v>241.29999999999998</v>
      </c>
      <c r="E45" s="37">
        <v>4.3</v>
      </c>
      <c r="F45" s="37">
        <v>22.2</v>
      </c>
      <c r="G45" s="37">
        <v>20</v>
      </c>
      <c r="H45" s="37">
        <v>12.3</v>
      </c>
      <c r="I45" s="37">
        <v>31</v>
      </c>
      <c r="J45" s="37">
        <v>27.9</v>
      </c>
      <c r="K45" s="37">
        <v>21.6</v>
      </c>
      <c r="L45" s="37">
        <v>30</v>
      </c>
      <c r="M45" s="37">
        <v>36</v>
      </c>
      <c r="N45" s="37">
        <v>36</v>
      </c>
      <c r="O45" s="5" t="s">
        <v>453</v>
      </c>
      <c r="P45" s="5" t="s">
        <v>5</v>
      </c>
      <c r="Q45" s="5" t="s">
        <v>641</v>
      </c>
    </row>
    <row r="46" spans="1:19" ht="123" customHeight="1" x14ac:dyDescent="0.25">
      <c r="A46" s="45"/>
      <c r="B46" s="43"/>
      <c r="C46" s="41"/>
      <c r="D46" s="37">
        <f t="shared" si="2"/>
        <v>505.7</v>
      </c>
      <c r="E46" s="37">
        <v>35.6</v>
      </c>
      <c r="F46" s="37">
        <v>22</v>
      </c>
      <c r="G46" s="37">
        <v>35</v>
      </c>
      <c r="H46" s="37">
        <v>59.5</v>
      </c>
      <c r="I46" s="37">
        <v>58.1</v>
      </c>
      <c r="J46" s="37">
        <v>101.5</v>
      </c>
      <c r="K46" s="37">
        <v>29</v>
      </c>
      <c r="L46" s="37">
        <v>55</v>
      </c>
      <c r="M46" s="37">
        <v>55</v>
      </c>
      <c r="N46" s="37">
        <v>55</v>
      </c>
      <c r="O46" s="5" t="s">
        <v>453</v>
      </c>
      <c r="P46" s="5" t="s">
        <v>3</v>
      </c>
      <c r="Q46" s="5" t="s">
        <v>491</v>
      </c>
    </row>
    <row r="47" spans="1:19" ht="74.25" customHeight="1" x14ac:dyDescent="0.25">
      <c r="A47" s="45"/>
      <c r="B47" s="43"/>
      <c r="C47" s="41"/>
      <c r="D47" s="37">
        <f t="shared" si="2"/>
        <v>40</v>
      </c>
      <c r="E47" s="37">
        <v>20</v>
      </c>
      <c r="F47" s="37">
        <v>20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5" t="s">
        <v>268</v>
      </c>
      <c r="P47" s="5" t="s">
        <v>140</v>
      </c>
      <c r="Q47" s="5" t="s">
        <v>254</v>
      </c>
    </row>
    <row r="48" spans="1:19" ht="125.25" customHeight="1" x14ac:dyDescent="0.25">
      <c r="A48" s="45"/>
      <c r="B48" s="43"/>
      <c r="C48" s="41"/>
      <c r="D48" s="37">
        <f t="shared" si="2"/>
        <v>360</v>
      </c>
      <c r="E48" s="37">
        <v>8.1999999999999993</v>
      </c>
      <c r="F48" s="37">
        <v>59.2</v>
      </c>
      <c r="G48" s="37">
        <v>37.9</v>
      </c>
      <c r="H48" s="37">
        <v>38.1</v>
      </c>
      <c r="I48" s="37">
        <v>35.700000000000003</v>
      </c>
      <c r="J48" s="37">
        <v>19.399999999999999</v>
      </c>
      <c r="K48" s="37">
        <v>11.5</v>
      </c>
      <c r="L48" s="37">
        <v>50</v>
      </c>
      <c r="M48" s="37">
        <v>50</v>
      </c>
      <c r="N48" s="37">
        <v>50</v>
      </c>
      <c r="O48" s="5" t="s">
        <v>453</v>
      </c>
      <c r="P48" s="5" t="s">
        <v>4</v>
      </c>
      <c r="Q48" s="5" t="s">
        <v>642</v>
      </c>
    </row>
    <row r="49" spans="1:17" ht="166.5" customHeight="1" x14ac:dyDescent="0.25">
      <c r="A49" s="45"/>
      <c r="B49" s="43"/>
      <c r="C49" s="41"/>
      <c r="D49" s="37">
        <f t="shared" si="2"/>
        <v>402.2</v>
      </c>
      <c r="E49" s="37">
        <v>77.099999999999994</v>
      </c>
      <c r="F49" s="37">
        <v>18.5</v>
      </c>
      <c r="G49" s="37">
        <v>21.9</v>
      </c>
      <c r="H49" s="37">
        <v>10.4</v>
      </c>
      <c r="I49" s="37">
        <v>11.3</v>
      </c>
      <c r="J49" s="37">
        <v>37.299999999999997</v>
      </c>
      <c r="K49" s="37">
        <v>58.3</v>
      </c>
      <c r="L49" s="37">
        <v>58.6</v>
      </c>
      <c r="M49" s="37">
        <v>54.4</v>
      </c>
      <c r="N49" s="37">
        <v>54.4</v>
      </c>
      <c r="O49" s="5" t="s">
        <v>453</v>
      </c>
      <c r="P49" s="5" t="s">
        <v>12</v>
      </c>
      <c r="Q49" s="5" t="s">
        <v>542</v>
      </c>
    </row>
    <row r="50" spans="1:17" ht="132.75" customHeight="1" x14ac:dyDescent="0.25">
      <c r="A50" s="45"/>
      <c r="B50" s="43"/>
      <c r="C50" s="41"/>
      <c r="D50" s="37">
        <f t="shared" si="2"/>
        <v>476.79999999999995</v>
      </c>
      <c r="E50" s="37">
        <v>34.700000000000003</v>
      </c>
      <c r="F50" s="37">
        <v>13.5</v>
      </c>
      <c r="G50" s="37">
        <v>23.7</v>
      </c>
      <c r="H50" s="37">
        <v>81.599999999999994</v>
      </c>
      <c r="I50" s="37">
        <v>59.4</v>
      </c>
      <c r="J50" s="37">
        <v>55.4</v>
      </c>
      <c r="K50" s="37">
        <v>36.299999999999997</v>
      </c>
      <c r="L50" s="37">
        <v>57.4</v>
      </c>
      <c r="M50" s="37">
        <v>57.4</v>
      </c>
      <c r="N50" s="37">
        <v>57.4</v>
      </c>
      <c r="O50" s="5" t="s">
        <v>453</v>
      </c>
      <c r="P50" s="5" t="s">
        <v>8</v>
      </c>
      <c r="Q50" s="5" t="s">
        <v>617</v>
      </c>
    </row>
    <row r="51" spans="1:17" s="2" customFormat="1" ht="131.25" customHeight="1" x14ac:dyDescent="0.25">
      <c r="A51" s="45"/>
      <c r="B51" s="43"/>
      <c r="C51" s="41"/>
      <c r="D51" s="37">
        <f t="shared" si="2"/>
        <v>8.8000000000000007</v>
      </c>
      <c r="E51" s="37">
        <v>8.8000000000000007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5">
        <v>2019</v>
      </c>
      <c r="P51" s="5" t="s">
        <v>18</v>
      </c>
      <c r="Q51" s="5" t="s">
        <v>157</v>
      </c>
    </row>
    <row r="52" spans="1:17" s="2" customFormat="1" ht="133.5" customHeight="1" x14ac:dyDescent="0.25">
      <c r="A52" s="45"/>
      <c r="B52" s="43"/>
      <c r="C52" s="41"/>
      <c r="D52" s="37">
        <f t="shared" si="2"/>
        <v>1902.7</v>
      </c>
      <c r="E52" s="37">
        <v>70.7</v>
      </c>
      <c r="F52" s="37">
        <v>9</v>
      </c>
      <c r="G52" s="37">
        <v>160.69999999999999</v>
      </c>
      <c r="H52" s="37">
        <v>122.2</v>
      </c>
      <c r="I52" s="37">
        <v>308.10000000000002</v>
      </c>
      <c r="J52" s="37">
        <v>465.2</v>
      </c>
      <c r="K52" s="37">
        <v>616.79999999999995</v>
      </c>
      <c r="L52" s="37">
        <v>150</v>
      </c>
      <c r="M52" s="37">
        <v>0</v>
      </c>
      <c r="N52" s="37">
        <v>0</v>
      </c>
      <c r="O52" s="5" t="s">
        <v>453</v>
      </c>
      <c r="P52" s="5" t="s">
        <v>10</v>
      </c>
      <c r="Q52" s="5" t="s">
        <v>643</v>
      </c>
    </row>
    <row r="53" spans="1:17" s="2" customFormat="1" ht="74.25" customHeight="1" x14ac:dyDescent="0.25">
      <c r="A53" s="45"/>
      <c r="B53" s="43"/>
      <c r="C53" s="41"/>
      <c r="D53" s="37">
        <f t="shared" si="2"/>
        <v>31</v>
      </c>
      <c r="E53" s="37">
        <v>17</v>
      </c>
      <c r="F53" s="37">
        <v>0</v>
      </c>
      <c r="G53" s="37">
        <v>14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5" t="s">
        <v>276</v>
      </c>
      <c r="P53" s="5" t="s">
        <v>11</v>
      </c>
      <c r="Q53" s="5" t="s">
        <v>255</v>
      </c>
    </row>
    <row r="54" spans="1:17" s="2" customFormat="1" ht="74.25" customHeight="1" x14ac:dyDescent="0.25">
      <c r="A54" s="45"/>
      <c r="B54" s="43"/>
      <c r="C54" s="41"/>
      <c r="D54" s="37">
        <f t="shared" si="2"/>
        <v>32.900000000000006</v>
      </c>
      <c r="E54" s="37">
        <v>8.6</v>
      </c>
      <c r="F54" s="37">
        <v>7.7</v>
      </c>
      <c r="G54" s="37">
        <v>10.4</v>
      </c>
      <c r="H54" s="37">
        <v>6.2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5" t="s">
        <v>269</v>
      </c>
      <c r="P54" s="5" t="s">
        <v>9</v>
      </c>
      <c r="Q54" s="5" t="s">
        <v>326</v>
      </c>
    </row>
    <row r="55" spans="1:17" s="2" customFormat="1" ht="74.25" customHeight="1" x14ac:dyDescent="0.25">
      <c r="A55" s="45"/>
      <c r="B55" s="43"/>
      <c r="C55" s="41"/>
      <c r="D55" s="37">
        <f t="shared" si="2"/>
        <v>7.5</v>
      </c>
      <c r="E55" s="37">
        <v>0</v>
      </c>
      <c r="F55" s="37">
        <v>0</v>
      </c>
      <c r="G55" s="37">
        <v>0</v>
      </c>
      <c r="H55" s="37">
        <v>0</v>
      </c>
      <c r="I55" s="37">
        <v>7.5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5">
        <v>2023</v>
      </c>
      <c r="P55" s="5" t="s">
        <v>302</v>
      </c>
      <c r="Q55" s="5" t="s">
        <v>388</v>
      </c>
    </row>
    <row r="56" spans="1:17" s="2" customFormat="1" ht="86.25" customHeight="1" x14ac:dyDescent="0.25">
      <c r="A56" s="45"/>
      <c r="B56" s="43"/>
      <c r="C56" s="41"/>
      <c r="D56" s="37">
        <f t="shared" si="2"/>
        <v>447.09999999999997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291.5</v>
      </c>
      <c r="K56" s="37">
        <v>20.2</v>
      </c>
      <c r="L56" s="37">
        <v>62</v>
      </c>
      <c r="M56" s="37">
        <v>36.700000000000003</v>
      </c>
      <c r="N56" s="37">
        <v>36.700000000000003</v>
      </c>
      <c r="O56" s="5" t="s">
        <v>458</v>
      </c>
      <c r="P56" s="5" t="s">
        <v>387</v>
      </c>
      <c r="Q56" s="5" t="s">
        <v>618</v>
      </c>
    </row>
    <row r="57" spans="1:17" s="2" customFormat="1" ht="64.5" customHeight="1" x14ac:dyDescent="0.25">
      <c r="A57" s="45"/>
      <c r="B57" s="43"/>
      <c r="C57" s="41"/>
      <c r="D57" s="37">
        <f t="shared" si="2"/>
        <v>23</v>
      </c>
      <c r="E57" s="37">
        <v>2</v>
      </c>
      <c r="F57" s="37">
        <v>3</v>
      </c>
      <c r="G57" s="37">
        <v>3</v>
      </c>
      <c r="H57" s="37">
        <v>0</v>
      </c>
      <c r="I57" s="37">
        <v>15</v>
      </c>
      <c r="J57" s="37">
        <v>0</v>
      </c>
      <c r="K57" s="37">
        <v>0</v>
      </c>
      <c r="L57" s="37">
        <v>0</v>
      </c>
      <c r="M57" s="37">
        <v>0</v>
      </c>
      <c r="N57" s="37"/>
      <c r="O57" s="5" t="s">
        <v>278</v>
      </c>
      <c r="P57" s="5" t="s">
        <v>2</v>
      </c>
      <c r="Q57" s="5" t="s">
        <v>407</v>
      </c>
    </row>
    <row r="58" spans="1:17" s="2" customFormat="1" ht="146.25" customHeight="1" x14ac:dyDescent="0.25">
      <c r="A58" s="45"/>
      <c r="B58" s="43"/>
      <c r="C58" s="41"/>
      <c r="D58" s="37">
        <f t="shared" si="2"/>
        <v>172.6</v>
      </c>
      <c r="E58" s="37">
        <v>12.7</v>
      </c>
      <c r="F58" s="37">
        <v>2.9</v>
      </c>
      <c r="G58" s="37">
        <v>22.9</v>
      </c>
      <c r="H58" s="37">
        <v>6.9</v>
      </c>
      <c r="I58" s="37">
        <v>7</v>
      </c>
      <c r="J58" s="37">
        <v>20.7</v>
      </c>
      <c r="K58" s="37">
        <v>14.7</v>
      </c>
      <c r="L58" s="37">
        <v>44.8</v>
      </c>
      <c r="M58" s="37">
        <v>0</v>
      </c>
      <c r="N58" s="37">
        <v>40</v>
      </c>
      <c r="O58" s="5" t="s">
        <v>550</v>
      </c>
      <c r="P58" s="5" t="s">
        <v>32</v>
      </c>
      <c r="Q58" s="5" t="s">
        <v>551</v>
      </c>
    </row>
    <row r="59" spans="1:17" s="2" customFormat="1" ht="74.25" customHeight="1" x14ac:dyDescent="0.25">
      <c r="A59" s="45"/>
      <c r="B59" s="43"/>
      <c r="C59" s="41"/>
      <c r="D59" s="37">
        <f t="shared" si="2"/>
        <v>29.3</v>
      </c>
      <c r="E59" s="37">
        <v>29.3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5">
        <v>2019</v>
      </c>
      <c r="P59" s="5" t="s">
        <v>7</v>
      </c>
      <c r="Q59" s="5" t="s">
        <v>163</v>
      </c>
    </row>
    <row r="60" spans="1:17" s="2" customFormat="1" ht="74.25" customHeight="1" x14ac:dyDescent="0.25">
      <c r="A60" s="45"/>
      <c r="B60" s="43"/>
      <c r="C60" s="41"/>
      <c r="D60" s="37">
        <f t="shared" si="2"/>
        <v>17.3</v>
      </c>
      <c r="E60" s="37">
        <v>11</v>
      </c>
      <c r="F60" s="37">
        <v>6.3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5" t="s">
        <v>268</v>
      </c>
      <c r="P60" s="5" t="s">
        <v>15</v>
      </c>
      <c r="Q60" s="5" t="s">
        <v>175</v>
      </c>
    </row>
    <row r="61" spans="1:17" ht="145.5" customHeight="1" x14ac:dyDescent="0.25">
      <c r="A61" s="45"/>
      <c r="B61" s="43"/>
      <c r="C61" s="41"/>
      <c r="D61" s="37">
        <f t="shared" si="2"/>
        <v>192</v>
      </c>
      <c r="E61" s="37">
        <v>15.5</v>
      </c>
      <c r="F61" s="37">
        <v>17.899999999999999</v>
      </c>
      <c r="G61" s="37">
        <v>3.4</v>
      </c>
      <c r="H61" s="37">
        <v>12.4</v>
      </c>
      <c r="I61" s="37">
        <v>3.5</v>
      </c>
      <c r="J61" s="37">
        <v>3.5</v>
      </c>
      <c r="K61" s="37">
        <v>27.8</v>
      </c>
      <c r="L61" s="37">
        <v>34</v>
      </c>
      <c r="M61" s="37">
        <v>34</v>
      </c>
      <c r="N61" s="37">
        <v>40</v>
      </c>
      <c r="O61" s="5" t="s">
        <v>453</v>
      </c>
      <c r="P61" s="5" t="s">
        <v>23</v>
      </c>
      <c r="Q61" s="5" t="s">
        <v>647</v>
      </c>
    </row>
    <row r="62" spans="1:17" ht="114" customHeight="1" x14ac:dyDescent="0.25">
      <c r="A62" s="45"/>
      <c r="B62" s="43"/>
      <c r="C62" s="41"/>
      <c r="D62" s="37">
        <f t="shared" si="2"/>
        <v>184.2</v>
      </c>
      <c r="E62" s="37">
        <v>73.099999999999994</v>
      </c>
      <c r="F62" s="37">
        <v>5</v>
      </c>
      <c r="G62" s="37">
        <v>8.6999999999999993</v>
      </c>
      <c r="H62" s="37">
        <v>35.799999999999997</v>
      </c>
      <c r="I62" s="37">
        <v>10.4</v>
      </c>
      <c r="J62" s="37">
        <v>9.1999999999999993</v>
      </c>
      <c r="K62" s="37">
        <v>22</v>
      </c>
      <c r="L62" s="37">
        <v>20</v>
      </c>
      <c r="M62" s="37">
        <v>0</v>
      </c>
      <c r="N62" s="37">
        <v>0</v>
      </c>
      <c r="O62" s="5" t="s">
        <v>496</v>
      </c>
      <c r="P62" s="5" t="s">
        <v>26</v>
      </c>
      <c r="Q62" s="5" t="s">
        <v>523</v>
      </c>
    </row>
    <row r="63" spans="1:17" ht="123" customHeight="1" x14ac:dyDescent="0.25">
      <c r="A63" s="45"/>
      <c r="B63" s="43"/>
      <c r="C63" s="41"/>
      <c r="D63" s="37">
        <f t="shared" si="2"/>
        <v>25.7</v>
      </c>
      <c r="E63" s="37">
        <v>5.6</v>
      </c>
      <c r="F63" s="37">
        <v>4.9000000000000004</v>
      </c>
      <c r="G63" s="37">
        <v>0</v>
      </c>
      <c r="H63" s="37">
        <v>15.2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5" t="s">
        <v>352</v>
      </c>
      <c r="P63" s="5" t="s">
        <v>19</v>
      </c>
      <c r="Q63" s="5" t="s">
        <v>325</v>
      </c>
    </row>
    <row r="64" spans="1:17" s="2" customFormat="1" ht="107.25" customHeight="1" x14ac:dyDescent="0.25">
      <c r="A64" s="45"/>
      <c r="B64" s="43"/>
      <c r="C64" s="41"/>
      <c r="D64" s="37">
        <f t="shared" si="2"/>
        <v>226.7</v>
      </c>
      <c r="E64" s="37">
        <v>0</v>
      </c>
      <c r="F64" s="37">
        <v>0</v>
      </c>
      <c r="G64" s="37">
        <v>0</v>
      </c>
      <c r="H64" s="37">
        <v>0</v>
      </c>
      <c r="I64" s="37">
        <v>18.399999999999999</v>
      </c>
      <c r="J64" s="37">
        <v>0</v>
      </c>
      <c r="K64" s="37">
        <v>7.3</v>
      </c>
      <c r="L64" s="37">
        <v>67</v>
      </c>
      <c r="M64" s="37">
        <v>67</v>
      </c>
      <c r="N64" s="37">
        <v>67</v>
      </c>
      <c r="O64" s="5" t="s">
        <v>603</v>
      </c>
      <c r="P64" s="5" t="s">
        <v>292</v>
      </c>
      <c r="Q64" s="5" t="s">
        <v>604</v>
      </c>
    </row>
    <row r="65" spans="1:18" s="2" customFormat="1" ht="74.25" customHeight="1" x14ac:dyDescent="0.25">
      <c r="A65" s="45"/>
      <c r="B65" s="43"/>
      <c r="C65" s="41"/>
      <c r="D65" s="37">
        <f t="shared" si="2"/>
        <v>50</v>
      </c>
      <c r="E65" s="37">
        <v>20</v>
      </c>
      <c r="F65" s="37">
        <v>30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5" t="s">
        <v>268</v>
      </c>
      <c r="P65" s="5" t="s">
        <v>14</v>
      </c>
      <c r="Q65" s="5" t="s">
        <v>161</v>
      </c>
    </row>
    <row r="66" spans="1:18" s="2" customFormat="1" ht="165" customHeight="1" x14ac:dyDescent="0.25">
      <c r="A66" s="45"/>
      <c r="B66" s="43"/>
      <c r="C66" s="41"/>
      <c r="D66" s="37">
        <f t="shared" si="2"/>
        <v>339.59999999999991</v>
      </c>
      <c r="E66" s="37">
        <v>66</v>
      </c>
      <c r="F66" s="37">
        <v>69.599999999999994</v>
      </c>
      <c r="G66" s="37">
        <v>75</v>
      </c>
      <c r="H66" s="37">
        <v>20.399999999999999</v>
      </c>
      <c r="I66" s="37">
        <v>48.7</v>
      </c>
      <c r="J66" s="37">
        <v>10.4</v>
      </c>
      <c r="K66" s="37">
        <v>18.3</v>
      </c>
      <c r="L66" s="37">
        <v>10.4</v>
      </c>
      <c r="M66" s="37">
        <v>10.4</v>
      </c>
      <c r="N66" s="37">
        <v>10.4</v>
      </c>
      <c r="O66" s="5" t="s">
        <v>453</v>
      </c>
      <c r="P66" s="5" t="s">
        <v>13</v>
      </c>
      <c r="Q66" s="5" t="s">
        <v>640</v>
      </c>
    </row>
    <row r="67" spans="1:18" s="2" customFormat="1" ht="128.25" customHeight="1" x14ac:dyDescent="0.25">
      <c r="A67" s="45"/>
      <c r="B67" s="43"/>
      <c r="C67" s="41"/>
      <c r="D67" s="37">
        <f t="shared" si="2"/>
        <v>669</v>
      </c>
      <c r="E67" s="37">
        <v>0</v>
      </c>
      <c r="F67" s="37">
        <v>132.6</v>
      </c>
      <c r="G67" s="37">
        <v>42.7</v>
      </c>
      <c r="H67" s="37">
        <v>60.4</v>
      </c>
      <c r="I67" s="37">
        <v>76.400000000000006</v>
      </c>
      <c r="J67" s="37">
        <v>43.4</v>
      </c>
      <c r="K67" s="37">
        <v>56.1</v>
      </c>
      <c r="L67" s="37">
        <v>67.400000000000006</v>
      </c>
      <c r="M67" s="37">
        <v>95</v>
      </c>
      <c r="N67" s="37">
        <v>95</v>
      </c>
      <c r="O67" s="5" t="s">
        <v>459</v>
      </c>
      <c r="P67" s="5" t="s">
        <v>156</v>
      </c>
      <c r="Q67" s="5" t="s">
        <v>644</v>
      </c>
    </row>
    <row r="68" spans="1:18" s="2" customFormat="1" ht="120" customHeight="1" x14ac:dyDescent="0.25">
      <c r="A68" s="45"/>
      <c r="B68" s="43"/>
      <c r="C68" s="41"/>
      <c r="D68" s="37">
        <f t="shared" si="2"/>
        <v>465</v>
      </c>
      <c r="E68" s="37">
        <v>6.5</v>
      </c>
      <c r="F68" s="37">
        <v>10.1</v>
      </c>
      <c r="G68" s="37">
        <v>25.4</v>
      </c>
      <c r="H68" s="37">
        <v>40.700000000000003</v>
      </c>
      <c r="I68" s="37">
        <v>13.4</v>
      </c>
      <c r="J68" s="37">
        <v>60.9</v>
      </c>
      <c r="K68" s="37">
        <v>25.1</v>
      </c>
      <c r="L68" s="37">
        <v>94.3</v>
      </c>
      <c r="M68" s="37">
        <v>94.3</v>
      </c>
      <c r="N68" s="37">
        <v>94.3</v>
      </c>
      <c r="O68" s="5" t="s">
        <v>453</v>
      </c>
      <c r="P68" s="5" t="s">
        <v>21</v>
      </c>
      <c r="Q68" s="5" t="s">
        <v>645</v>
      </c>
    </row>
    <row r="69" spans="1:18" s="2" customFormat="1" ht="207.75" customHeight="1" x14ac:dyDescent="0.25">
      <c r="A69" s="23" t="s">
        <v>49</v>
      </c>
      <c r="B69" s="18" t="s">
        <v>221</v>
      </c>
      <c r="C69" s="5" t="s">
        <v>78</v>
      </c>
      <c r="D69" s="37">
        <f t="shared" ref="D69:D74" si="4">E69+F69+G69+H69+I69+J69+K69+L69+M69</f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5" t="s">
        <v>453</v>
      </c>
      <c r="P69" s="5" t="s">
        <v>465</v>
      </c>
      <c r="Q69" s="5" t="s">
        <v>648</v>
      </c>
    </row>
    <row r="70" spans="1:18" ht="278.25" customHeight="1" x14ac:dyDescent="0.25">
      <c r="A70" s="42" t="s">
        <v>50</v>
      </c>
      <c r="B70" s="43" t="s">
        <v>118</v>
      </c>
      <c r="C70" s="41" t="s">
        <v>78</v>
      </c>
      <c r="D70" s="37">
        <f t="shared" si="4"/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7">
        <v>0</v>
      </c>
      <c r="N70" s="37">
        <v>0</v>
      </c>
      <c r="O70" s="5" t="s">
        <v>266</v>
      </c>
      <c r="P70" s="5" t="s">
        <v>421</v>
      </c>
      <c r="Q70" s="5" t="s">
        <v>271</v>
      </c>
    </row>
    <row r="71" spans="1:18" ht="264.75" customHeight="1" x14ac:dyDescent="0.25">
      <c r="A71" s="42"/>
      <c r="B71" s="43"/>
      <c r="C71" s="41"/>
      <c r="D71" s="37">
        <f t="shared" si="4"/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7">
        <v>0</v>
      </c>
      <c r="N71" s="37">
        <v>0</v>
      </c>
      <c r="O71" s="5" t="s">
        <v>454</v>
      </c>
      <c r="P71" s="5" t="s">
        <v>466</v>
      </c>
      <c r="Q71" s="31" t="s">
        <v>679</v>
      </c>
      <c r="R71" s="5"/>
    </row>
    <row r="72" spans="1:18" ht="158.25" customHeight="1" x14ac:dyDescent="0.25">
      <c r="A72" s="42"/>
      <c r="B72" s="43"/>
      <c r="C72" s="41"/>
      <c r="D72" s="37">
        <f t="shared" si="4"/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7">
        <v>0</v>
      </c>
      <c r="N72" s="37">
        <v>0</v>
      </c>
      <c r="O72" s="5" t="s">
        <v>454</v>
      </c>
      <c r="P72" s="5" t="s">
        <v>354</v>
      </c>
      <c r="Q72" s="5" t="s">
        <v>649</v>
      </c>
      <c r="R72" s="5"/>
    </row>
    <row r="73" spans="1:18" ht="74.25" customHeight="1" x14ac:dyDescent="0.25">
      <c r="A73" s="42"/>
      <c r="B73" s="43"/>
      <c r="C73" s="41"/>
      <c r="D73" s="37">
        <f t="shared" si="4"/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5" t="s">
        <v>405</v>
      </c>
      <c r="P73" s="5" t="s">
        <v>32</v>
      </c>
      <c r="Q73" s="5" t="s">
        <v>619</v>
      </c>
      <c r="R73" s="5"/>
    </row>
    <row r="74" spans="1:18" ht="74.25" customHeight="1" x14ac:dyDescent="0.25">
      <c r="A74" s="42"/>
      <c r="B74" s="43"/>
      <c r="C74" s="41"/>
      <c r="D74" s="37">
        <f t="shared" si="4"/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7">
        <v>0</v>
      </c>
      <c r="N74" s="37">
        <v>0</v>
      </c>
      <c r="O74" s="5">
        <v>2023</v>
      </c>
      <c r="P74" s="5" t="s">
        <v>155</v>
      </c>
      <c r="Q74" s="5" t="s">
        <v>385</v>
      </c>
      <c r="R74" s="5"/>
    </row>
    <row r="75" spans="1:18" ht="90.75" customHeight="1" x14ac:dyDescent="0.25">
      <c r="A75" s="42"/>
      <c r="B75" s="43"/>
      <c r="C75" s="41"/>
      <c r="D75" s="37">
        <f t="shared" ref="D75:D128" si="5">E75+F75+G75+H75+I75+J75+K75+L75+M75</f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7">
        <v>0</v>
      </c>
      <c r="N75" s="37">
        <v>0</v>
      </c>
      <c r="O75" s="5" t="s">
        <v>454</v>
      </c>
      <c r="P75" s="5" t="s">
        <v>16</v>
      </c>
      <c r="Q75" s="5" t="s">
        <v>563</v>
      </c>
      <c r="R75" s="5"/>
    </row>
    <row r="76" spans="1:18" ht="91.5" customHeight="1" x14ac:dyDescent="0.25">
      <c r="A76" s="42"/>
      <c r="B76" s="43"/>
      <c r="C76" s="41"/>
      <c r="D76" s="37">
        <f t="shared" si="5"/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7">
        <v>0</v>
      </c>
      <c r="N76" s="37">
        <v>0</v>
      </c>
      <c r="O76" s="5" t="s">
        <v>454</v>
      </c>
      <c r="P76" s="5" t="s">
        <v>5</v>
      </c>
      <c r="Q76" s="5" t="s">
        <v>677</v>
      </c>
      <c r="R76" s="5"/>
    </row>
    <row r="77" spans="1:18" ht="86.25" customHeight="1" x14ac:dyDescent="0.25">
      <c r="A77" s="42"/>
      <c r="B77" s="43"/>
      <c r="C77" s="41"/>
      <c r="D77" s="37">
        <f t="shared" si="5"/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7">
        <v>0</v>
      </c>
      <c r="N77" s="37">
        <v>0</v>
      </c>
      <c r="O77" s="5" t="s">
        <v>454</v>
      </c>
      <c r="P77" s="5" t="s">
        <v>4</v>
      </c>
      <c r="Q77" s="5" t="s">
        <v>650</v>
      </c>
      <c r="R77" s="5"/>
    </row>
    <row r="78" spans="1:18" ht="86.25" customHeight="1" x14ac:dyDescent="0.25">
      <c r="A78" s="42"/>
      <c r="B78" s="43"/>
      <c r="C78" s="41"/>
      <c r="D78" s="37">
        <f t="shared" si="5"/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38">
        <v>0</v>
      </c>
      <c r="M78" s="37">
        <v>0</v>
      </c>
      <c r="N78" s="37">
        <v>0</v>
      </c>
      <c r="O78" s="5" t="s">
        <v>454</v>
      </c>
      <c r="P78" s="5" t="s">
        <v>13</v>
      </c>
      <c r="Q78" s="5" t="s">
        <v>611</v>
      </c>
      <c r="R78" s="5"/>
    </row>
    <row r="79" spans="1:18" ht="96.75" customHeight="1" x14ac:dyDescent="0.25">
      <c r="A79" s="42"/>
      <c r="B79" s="43"/>
      <c r="C79" s="41"/>
      <c r="D79" s="37">
        <f t="shared" si="5"/>
        <v>0</v>
      </c>
      <c r="E79" s="38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7">
        <v>0</v>
      </c>
      <c r="N79" s="37">
        <v>0</v>
      </c>
      <c r="O79" s="5" t="s">
        <v>454</v>
      </c>
      <c r="P79" s="5" t="s">
        <v>21</v>
      </c>
      <c r="Q79" s="5" t="s">
        <v>651</v>
      </c>
      <c r="R79" s="5"/>
    </row>
    <row r="80" spans="1:18" ht="94.5" customHeight="1" x14ac:dyDescent="0.25">
      <c r="A80" s="42"/>
      <c r="B80" s="43"/>
      <c r="C80" s="41"/>
      <c r="D80" s="37">
        <f t="shared" si="5"/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  <c r="L80" s="38">
        <v>0</v>
      </c>
      <c r="M80" s="37">
        <v>0</v>
      </c>
      <c r="N80" s="37">
        <v>0</v>
      </c>
      <c r="O80" s="5" t="s">
        <v>454</v>
      </c>
      <c r="P80" s="5" t="s">
        <v>12</v>
      </c>
      <c r="Q80" s="5" t="s">
        <v>652</v>
      </c>
      <c r="R80" s="5"/>
    </row>
    <row r="81" spans="1:18" ht="96" customHeight="1" x14ac:dyDescent="0.25">
      <c r="A81" s="42"/>
      <c r="B81" s="43"/>
      <c r="C81" s="41"/>
      <c r="D81" s="37">
        <f t="shared" si="5"/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7">
        <v>0</v>
      </c>
      <c r="N81" s="37">
        <v>0</v>
      </c>
      <c r="O81" s="5" t="s">
        <v>454</v>
      </c>
      <c r="P81" s="5" t="s">
        <v>8</v>
      </c>
      <c r="Q81" s="5" t="s">
        <v>585</v>
      </c>
      <c r="R81" s="5"/>
    </row>
    <row r="82" spans="1:18" ht="84.75" customHeight="1" x14ac:dyDescent="0.25">
      <c r="A82" s="42"/>
      <c r="B82" s="43"/>
      <c r="C82" s="41"/>
      <c r="D82" s="37">
        <f t="shared" si="5"/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7">
        <v>0</v>
      </c>
      <c r="N82" s="37">
        <v>0</v>
      </c>
      <c r="O82" s="5" t="s">
        <v>501</v>
      </c>
      <c r="P82" s="5" t="s">
        <v>26</v>
      </c>
      <c r="Q82" s="5" t="s">
        <v>653</v>
      </c>
      <c r="R82" s="5"/>
    </row>
    <row r="83" spans="1:18" ht="93.75" customHeight="1" x14ac:dyDescent="0.25">
      <c r="A83" s="42"/>
      <c r="B83" s="43"/>
      <c r="C83" s="41"/>
      <c r="D83" s="37">
        <f t="shared" si="5"/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7">
        <v>0</v>
      </c>
      <c r="N83" s="37">
        <v>0</v>
      </c>
      <c r="O83" s="5" t="s">
        <v>454</v>
      </c>
      <c r="P83" s="5" t="s">
        <v>10</v>
      </c>
      <c r="Q83" s="5" t="s">
        <v>654</v>
      </c>
      <c r="R83" s="5"/>
    </row>
    <row r="84" spans="1:18" ht="99" customHeight="1" x14ac:dyDescent="0.25">
      <c r="A84" s="42"/>
      <c r="B84" s="43"/>
      <c r="C84" s="41"/>
      <c r="D84" s="37">
        <f t="shared" si="5"/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7">
        <v>0</v>
      </c>
      <c r="N84" s="37">
        <v>0</v>
      </c>
      <c r="O84" s="5">
        <v>2022</v>
      </c>
      <c r="P84" s="5" t="s">
        <v>19</v>
      </c>
      <c r="Q84" s="5" t="s">
        <v>272</v>
      </c>
      <c r="R84" s="5"/>
    </row>
    <row r="85" spans="1:18" ht="108" customHeight="1" x14ac:dyDescent="0.25">
      <c r="A85" s="42"/>
      <c r="B85" s="43"/>
      <c r="C85" s="41"/>
      <c r="D85" s="37">
        <f t="shared" si="5"/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7">
        <v>0</v>
      </c>
      <c r="N85" s="37">
        <v>0</v>
      </c>
      <c r="O85" s="5" t="s">
        <v>457</v>
      </c>
      <c r="P85" s="5" t="s">
        <v>292</v>
      </c>
      <c r="Q85" s="5" t="s">
        <v>605</v>
      </c>
      <c r="R85" s="5"/>
    </row>
    <row r="86" spans="1:18" ht="74.25" customHeight="1" x14ac:dyDescent="0.25">
      <c r="A86" s="42"/>
      <c r="B86" s="43"/>
      <c r="C86" s="41"/>
      <c r="D86" s="37">
        <f t="shared" si="5"/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7">
        <v>0</v>
      </c>
      <c r="N86" s="37">
        <v>0</v>
      </c>
      <c r="O86" s="5">
        <v>2022</v>
      </c>
      <c r="P86" s="5" t="s">
        <v>9</v>
      </c>
      <c r="Q86" s="5" t="s">
        <v>273</v>
      </c>
      <c r="R86" s="5"/>
    </row>
    <row r="87" spans="1:18" ht="48.75" customHeight="1" x14ac:dyDescent="0.25">
      <c r="A87" s="42"/>
      <c r="B87" s="43"/>
      <c r="C87" s="41"/>
      <c r="D87" s="37">
        <f t="shared" si="5"/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7">
        <v>0</v>
      </c>
      <c r="N87" s="37">
        <v>0</v>
      </c>
      <c r="O87" s="5">
        <v>2023</v>
      </c>
      <c r="P87" s="5" t="s">
        <v>302</v>
      </c>
      <c r="Q87" s="5" t="s">
        <v>389</v>
      </c>
      <c r="R87" s="5"/>
    </row>
    <row r="88" spans="1:18" ht="61.5" customHeight="1" x14ac:dyDescent="0.25">
      <c r="A88" s="42"/>
      <c r="B88" s="43"/>
      <c r="C88" s="41"/>
      <c r="D88" s="37">
        <f t="shared" si="5"/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  <c r="L88" s="38">
        <v>0</v>
      </c>
      <c r="M88" s="37">
        <v>0</v>
      </c>
      <c r="N88" s="37">
        <v>0</v>
      </c>
      <c r="O88" s="5" t="s">
        <v>620</v>
      </c>
      <c r="P88" s="5" t="s">
        <v>387</v>
      </c>
      <c r="Q88" s="5" t="s">
        <v>571</v>
      </c>
      <c r="R88" s="5"/>
    </row>
    <row r="89" spans="1:18" ht="86.25" customHeight="1" x14ac:dyDescent="0.25">
      <c r="A89" s="42"/>
      <c r="B89" s="43"/>
      <c r="C89" s="41"/>
      <c r="D89" s="37">
        <f t="shared" si="5"/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38">
        <v>0</v>
      </c>
      <c r="M89" s="37">
        <v>0</v>
      </c>
      <c r="N89" s="37">
        <v>0</v>
      </c>
      <c r="O89" s="5" t="s">
        <v>454</v>
      </c>
      <c r="P89" s="5" t="s">
        <v>23</v>
      </c>
      <c r="Q89" s="5" t="s">
        <v>489</v>
      </c>
      <c r="R89" s="5"/>
    </row>
    <row r="90" spans="1:18" ht="74.25" customHeight="1" x14ac:dyDescent="0.25">
      <c r="A90" s="42"/>
      <c r="B90" s="43"/>
      <c r="C90" s="41"/>
      <c r="D90" s="37">
        <f t="shared" si="5"/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5" t="s">
        <v>498</v>
      </c>
      <c r="P90" s="5" t="s">
        <v>2</v>
      </c>
      <c r="Q90" s="5" t="s">
        <v>655</v>
      </c>
      <c r="R90" s="5"/>
    </row>
    <row r="91" spans="1:18" ht="114.75" customHeight="1" x14ac:dyDescent="0.25">
      <c r="A91" s="42"/>
      <c r="B91" s="43"/>
      <c r="C91" s="41"/>
      <c r="D91" s="37">
        <f t="shared" si="5"/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7">
        <v>0</v>
      </c>
      <c r="N91" s="37">
        <v>0</v>
      </c>
      <c r="O91" s="5" t="s">
        <v>454</v>
      </c>
      <c r="P91" s="5" t="s">
        <v>156</v>
      </c>
      <c r="Q91" s="5" t="s">
        <v>572</v>
      </c>
      <c r="R91" s="5"/>
    </row>
    <row r="92" spans="1:18" ht="95.25" customHeight="1" x14ac:dyDescent="0.25">
      <c r="A92" s="42"/>
      <c r="B92" s="43"/>
      <c r="C92" s="41"/>
      <c r="D92" s="37">
        <f t="shared" si="5"/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7">
        <v>0</v>
      </c>
      <c r="N92" s="37">
        <v>0</v>
      </c>
      <c r="O92" s="5" t="s">
        <v>454</v>
      </c>
      <c r="P92" s="5" t="s">
        <v>3</v>
      </c>
      <c r="Q92" s="5" t="s">
        <v>492</v>
      </c>
      <c r="R92" s="5"/>
    </row>
    <row r="93" spans="1:18" ht="297.75" customHeight="1" x14ac:dyDescent="0.25">
      <c r="A93" s="65" t="s">
        <v>51</v>
      </c>
      <c r="B93" s="46" t="s">
        <v>241</v>
      </c>
      <c r="C93" s="6" t="s">
        <v>78</v>
      </c>
      <c r="D93" s="37">
        <f t="shared" si="5"/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8">
        <v>0</v>
      </c>
      <c r="L93" s="38">
        <v>0</v>
      </c>
      <c r="M93" s="37">
        <v>0</v>
      </c>
      <c r="N93" s="37">
        <v>0</v>
      </c>
      <c r="O93" s="5" t="s">
        <v>266</v>
      </c>
      <c r="P93" s="5" t="s">
        <v>421</v>
      </c>
      <c r="Q93" s="5" t="s">
        <v>186</v>
      </c>
    </row>
    <row r="94" spans="1:18" ht="168" customHeight="1" x14ac:dyDescent="0.25">
      <c r="A94" s="66"/>
      <c r="B94" s="47"/>
      <c r="C94" s="6"/>
      <c r="D94" s="37">
        <f t="shared" si="5"/>
        <v>0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5" t="s">
        <v>454</v>
      </c>
      <c r="P94" s="5" t="s">
        <v>467</v>
      </c>
      <c r="Q94" s="5" t="s">
        <v>186</v>
      </c>
    </row>
    <row r="95" spans="1:18" ht="171.75" customHeight="1" x14ac:dyDescent="0.25">
      <c r="A95" s="23" t="s">
        <v>52</v>
      </c>
      <c r="B95" s="18" t="s">
        <v>222</v>
      </c>
      <c r="C95" s="5" t="s">
        <v>78</v>
      </c>
      <c r="D95" s="37">
        <f t="shared" si="5"/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5" t="s">
        <v>453</v>
      </c>
      <c r="P95" s="5" t="s">
        <v>467</v>
      </c>
      <c r="Q95" s="5" t="s">
        <v>28</v>
      </c>
    </row>
    <row r="96" spans="1:18" ht="219" customHeight="1" x14ac:dyDescent="0.25">
      <c r="A96" s="45" t="s">
        <v>53</v>
      </c>
      <c r="B96" s="43" t="s">
        <v>294</v>
      </c>
      <c r="C96" s="41" t="s">
        <v>1</v>
      </c>
      <c r="D96" s="37">
        <f>E96+F96+G96+H96+I96+J96+K96+L96+M96+N96</f>
        <v>346.4</v>
      </c>
      <c r="E96" s="37">
        <f>E97+E99+E100+E101+E102+E103+E104+E105+E106+E107+E108+E109+E110+E112</f>
        <v>46.499999999999993</v>
      </c>
      <c r="F96" s="37">
        <f>F97+F99+F100+F101+F102+F103+F104+F105+F106+F107+F108+F109+F110+F112</f>
        <v>28.499999999999996</v>
      </c>
      <c r="G96" s="37">
        <f>G97+G99+G100+G101+G102+G103+G104+G105+G106+G107+G108+G109+G110+G112</f>
        <v>14.5</v>
      </c>
      <c r="H96" s="37">
        <f>H97+H99+H100+H101+H102+H103+H104+H105+H106+H107+H108+H109+H110+H112</f>
        <v>31</v>
      </c>
      <c r="I96" s="37">
        <f>I97+I99+I100+I101+I102+I103+I104+I105+I106+I107+I108+I109+I110+I112+I111</f>
        <v>48.1</v>
      </c>
      <c r="J96" s="37">
        <f>J97+J99+J100+J101+J102+J103+J104+J105+J106+J107+J108+J109+J110+J112+J111+J98</f>
        <v>34.299999999999997</v>
      </c>
      <c r="K96" s="37">
        <f t="shared" ref="K96:N96" si="6">K97+K99+K100+K101+K102+K103+K104+K105+K106+K107+K108+K109+K110+K112+K111+K98</f>
        <v>26.8</v>
      </c>
      <c r="L96" s="37">
        <f t="shared" si="6"/>
        <v>46.3</v>
      </c>
      <c r="M96" s="37">
        <f t="shared" si="6"/>
        <v>34</v>
      </c>
      <c r="N96" s="37">
        <f t="shared" si="6"/>
        <v>36.4</v>
      </c>
      <c r="O96" s="5" t="s">
        <v>453</v>
      </c>
      <c r="P96" s="5" t="s">
        <v>470</v>
      </c>
      <c r="Q96" s="5" t="s">
        <v>682</v>
      </c>
    </row>
    <row r="97" spans="1:19" ht="96.75" customHeight="1" x14ac:dyDescent="0.25">
      <c r="A97" s="45"/>
      <c r="B97" s="43"/>
      <c r="C97" s="41"/>
      <c r="D97" s="37">
        <f t="shared" ref="D97:D112" si="7">E97+F97+G97+H97+I97+J97+K97+L97+M97+N97</f>
        <v>76.8</v>
      </c>
      <c r="E97" s="37">
        <v>12</v>
      </c>
      <c r="F97" s="37">
        <v>0</v>
      </c>
      <c r="G97" s="37">
        <v>0</v>
      </c>
      <c r="H97" s="37">
        <v>0</v>
      </c>
      <c r="I97" s="37">
        <v>23</v>
      </c>
      <c r="J97" s="37">
        <v>4.5</v>
      </c>
      <c r="K97" s="37">
        <v>7.3</v>
      </c>
      <c r="L97" s="37">
        <v>10</v>
      </c>
      <c r="M97" s="37">
        <v>10</v>
      </c>
      <c r="N97" s="37">
        <v>10</v>
      </c>
      <c r="O97" s="5" t="s">
        <v>591</v>
      </c>
      <c r="P97" s="5" t="s">
        <v>21</v>
      </c>
      <c r="Q97" s="5" t="s">
        <v>656</v>
      </c>
    </row>
    <row r="98" spans="1:19" ht="96.75" customHeight="1" x14ac:dyDescent="0.25">
      <c r="A98" s="45"/>
      <c r="B98" s="43"/>
      <c r="C98" s="41"/>
      <c r="D98" s="37">
        <f t="shared" si="7"/>
        <v>1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1</v>
      </c>
      <c r="L98" s="37">
        <v>0</v>
      </c>
      <c r="M98" s="37">
        <v>0</v>
      </c>
      <c r="N98" s="37">
        <v>0</v>
      </c>
      <c r="O98" s="5">
        <v>2025</v>
      </c>
      <c r="P98" s="5" t="s">
        <v>387</v>
      </c>
      <c r="Q98" s="5" t="s">
        <v>418</v>
      </c>
    </row>
    <row r="99" spans="1:19" ht="131.25" customHeight="1" x14ac:dyDescent="0.25">
      <c r="A99" s="45"/>
      <c r="B99" s="43"/>
      <c r="C99" s="41"/>
      <c r="D99" s="37">
        <f t="shared" si="7"/>
        <v>56.8</v>
      </c>
      <c r="E99" s="37">
        <v>1.4</v>
      </c>
      <c r="F99" s="37">
        <v>6</v>
      </c>
      <c r="G99" s="37">
        <v>2.6</v>
      </c>
      <c r="H99" s="37">
        <v>3.8</v>
      </c>
      <c r="I99" s="37">
        <v>2.8</v>
      </c>
      <c r="J99" s="37">
        <v>3.2</v>
      </c>
      <c r="K99" s="37">
        <v>7</v>
      </c>
      <c r="L99" s="37">
        <v>10</v>
      </c>
      <c r="M99" s="37">
        <v>10</v>
      </c>
      <c r="N99" s="37">
        <v>10</v>
      </c>
      <c r="O99" s="5" t="s">
        <v>453</v>
      </c>
      <c r="P99" s="5" t="s">
        <v>4</v>
      </c>
      <c r="Q99" s="5" t="s">
        <v>678</v>
      </c>
    </row>
    <row r="100" spans="1:19" s="2" customFormat="1" ht="74.25" customHeight="1" x14ac:dyDescent="0.25">
      <c r="A100" s="45"/>
      <c r="B100" s="43"/>
      <c r="C100" s="41"/>
      <c r="D100" s="37">
        <f t="shared" si="7"/>
        <v>25</v>
      </c>
      <c r="E100" s="37">
        <v>13</v>
      </c>
      <c r="F100" s="37">
        <v>0</v>
      </c>
      <c r="G100" s="37">
        <v>0</v>
      </c>
      <c r="H100" s="37">
        <v>12</v>
      </c>
      <c r="I100" s="37">
        <v>0</v>
      </c>
      <c r="J100" s="37">
        <v>0</v>
      </c>
      <c r="K100" s="38">
        <v>0</v>
      </c>
      <c r="L100" s="38">
        <v>0</v>
      </c>
      <c r="M100" s="37">
        <v>0</v>
      </c>
      <c r="N100" s="37">
        <v>0</v>
      </c>
      <c r="O100" s="5" t="s">
        <v>274</v>
      </c>
      <c r="P100" s="5" t="s">
        <v>16</v>
      </c>
      <c r="Q100" s="5" t="s">
        <v>256</v>
      </c>
    </row>
    <row r="101" spans="1:19" ht="74.25" customHeight="1" x14ac:dyDescent="0.25">
      <c r="A101" s="45"/>
      <c r="B101" s="43"/>
      <c r="C101" s="41"/>
      <c r="D101" s="37">
        <f t="shared" si="7"/>
        <v>7.5</v>
      </c>
      <c r="E101" s="37">
        <v>0</v>
      </c>
      <c r="F101" s="37">
        <v>0</v>
      </c>
      <c r="G101" s="37">
        <v>3.9</v>
      </c>
      <c r="H101" s="37">
        <v>0</v>
      </c>
      <c r="I101" s="37">
        <v>0</v>
      </c>
      <c r="J101" s="37">
        <v>0</v>
      </c>
      <c r="K101" s="38">
        <v>3.6</v>
      </c>
      <c r="L101" s="38">
        <v>0</v>
      </c>
      <c r="M101" s="37">
        <v>0</v>
      </c>
      <c r="N101" s="37">
        <v>0</v>
      </c>
      <c r="O101" s="5" t="s">
        <v>448</v>
      </c>
      <c r="P101" s="5" t="s">
        <v>23</v>
      </c>
      <c r="Q101" s="5" t="s">
        <v>449</v>
      </c>
      <c r="R101" s="14"/>
      <c r="S101" s="14"/>
    </row>
    <row r="102" spans="1:19" ht="74.25" customHeight="1" x14ac:dyDescent="0.25">
      <c r="A102" s="45"/>
      <c r="B102" s="43"/>
      <c r="C102" s="41"/>
      <c r="D102" s="37">
        <f t="shared" si="7"/>
        <v>16.5</v>
      </c>
      <c r="E102" s="37">
        <v>4.5</v>
      </c>
      <c r="F102" s="37">
        <v>12</v>
      </c>
      <c r="G102" s="37">
        <v>0</v>
      </c>
      <c r="H102" s="37">
        <v>0</v>
      </c>
      <c r="I102" s="37">
        <v>0</v>
      </c>
      <c r="J102" s="37">
        <v>0</v>
      </c>
      <c r="K102" s="38">
        <v>0</v>
      </c>
      <c r="L102" s="38">
        <v>0</v>
      </c>
      <c r="M102" s="37">
        <v>0</v>
      </c>
      <c r="N102" s="37">
        <v>0</v>
      </c>
      <c r="O102" s="5" t="s">
        <v>268</v>
      </c>
      <c r="P102" s="5" t="s">
        <v>8</v>
      </c>
      <c r="Q102" s="5" t="s">
        <v>257</v>
      </c>
    </row>
    <row r="103" spans="1:19" ht="123" customHeight="1" x14ac:dyDescent="0.25">
      <c r="A103" s="45"/>
      <c r="B103" s="43"/>
      <c r="C103" s="41"/>
      <c r="D103" s="37">
        <f t="shared" si="7"/>
        <v>68.7</v>
      </c>
      <c r="E103" s="37">
        <v>1.3</v>
      </c>
      <c r="F103" s="37">
        <v>5.4</v>
      </c>
      <c r="G103" s="37">
        <v>4</v>
      </c>
      <c r="H103" s="37">
        <v>2</v>
      </c>
      <c r="I103" s="37">
        <v>3</v>
      </c>
      <c r="J103" s="37">
        <v>18</v>
      </c>
      <c r="K103" s="38">
        <v>2.7</v>
      </c>
      <c r="L103" s="38">
        <v>12.3</v>
      </c>
      <c r="M103" s="37">
        <v>10</v>
      </c>
      <c r="N103" s="37">
        <v>10</v>
      </c>
      <c r="O103" s="5" t="s">
        <v>453</v>
      </c>
      <c r="P103" s="5" t="s">
        <v>308</v>
      </c>
      <c r="Q103" s="5" t="s">
        <v>461</v>
      </c>
    </row>
    <row r="104" spans="1:19" s="15" customFormat="1" ht="79.5" customHeight="1" x14ac:dyDescent="0.25">
      <c r="A104" s="45"/>
      <c r="B104" s="43"/>
      <c r="C104" s="41"/>
      <c r="D104" s="37">
        <f t="shared" si="7"/>
        <v>5</v>
      </c>
      <c r="E104" s="37">
        <v>1.4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8">
        <v>1.2</v>
      </c>
      <c r="L104" s="38">
        <v>0</v>
      </c>
      <c r="M104" s="37">
        <v>0</v>
      </c>
      <c r="N104" s="37">
        <v>2.4</v>
      </c>
      <c r="O104" s="5" t="s">
        <v>552</v>
      </c>
      <c r="P104" s="5" t="s">
        <v>32</v>
      </c>
      <c r="Q104" s="5" t="s">
        <v>553</v>
      </c>
    </row>
    <row r="105" spans="1:19" s="2" customFormat="1" ht="74.25" customHeight="1" x14ac:dyDescent="0.25">
      <c r="A105" s="45"/>
      <c r="B105" s="43"/>
      <c r="C105" s="41"/>
      <c r="D105" s="37">
        <f t="shared" si="7"/>
        <v>7.2</v>
      </c>
      <c r="E105" s="37">
        <v>4.5</v>
      </c>
      <c r="F105" s="37">
        <v>0</v>
      </c>
      <c r="G105" s="37">
        <v>0</v>
      </c>
      <c r="H105" s="37">
        <v>0</v>
      </c>
      <c r="I105" s="37">
        <v>2.7</v>
      </c>
      <c r="J105" s="37">
        <v>0</v>
      </c>
      <c r="K105" s="38">
        <v>0</v>
      </c>
      <c r="L105" s="38">
        <v>0</v>
      </c>
      <c r="M105" s="37">
        <v>0</v>
      </c>
      <c r="N105" s="37">
        <v>0</v>
      </c>
      <c r="O105" s="5" t="s">
        <v>355</v>
      </c>
      <c r="P105" s="5" t="s">
        <v>3</v>
      </c>
      <c r="Q105" s="5" t="s">
        <v>348</v>
      </c>
    </row>
    <row r="106" spans="1:19" s="2" customFormat="1" ht="74.25" customHeight="1" x14ac:dyDescent="0.25">
      <c r="A106" s="45"/>
      <c r="B106" s="43"/>
      <c r="C106" s="41"/>
      <c r="D106" s="37">
        <f t="shared" si="7"/>
        <v>3.2</v>
      </c>
      <c r="E106" s="37">
        <v>1</v>
      </c>
      <c r="F106" s="37">
        <v>0</v>
      </c>
      <c r="G106" s="37">
        <v>0</v>
      </c>
      <c r="H106" s="37">
        <v>2.2000000000000002</v>
      </c>
      <c r="I106" s="37">
        <v>0</v>
      </c>
      <c r="J106" s="37">
        <v>0</v>
      </c>
      <c r="K106" s="38">
        <v>0</v>
      </c>
      <c r="L106" s="38">
        <v>0</v>
      </c>
      <c r="M106" s="37">
        <v>0</v>
      </c>
      <c r="N106" s="37"/>
      <c r="O106" s="5" t="s">
        <v>274</v>
      </c>
      <c r="P106" s="5" t="s">
        <v>9</v>
      </c>
      <c r="Q106" s="5" t="s">
        <v>196</v>
      </c>
    </row>
    <row r="107" spans="1:19" s="2" customFormat="1" ht="105.75" customHeight="1" x14ac:dyDescent="0.25">
      <c r="A107" s="45"/>
      <c r="B107" s="43"/>
      <c r="C107" s="41"/>
      <c r="D107" s="37">
        <f t="shared" si="7"/>
        <v>31.8</v>
      </c>
      <c r="E107" s="37">
        <v>5.6</v>
      </c>
      <c r="F107" s="37">
        <v>1.2</v>
      </c>
      <c r="G107" s="37">
        <v>0</v>
      </c>
      <c r="H107" s="37">
        <v>6</v>
      </c>
      <c r="I107" s="37">
        <v>0</v>
      </c>
      <c r="J107" s="37">
        <v>3</v>
      </c>
      <c r="K107" s="37">
        <v>4</v>
      </c>
      <c r="L107" s="37">
        <v>4</v>
      </c>
      <c r="M107" s="37">
        <v>4</v>
      </c>
      <c r="N107" s="37">
        <v>4</v>
      </c>
      <c r="O107" s="5" t="s">
        <v>506</v>
      </c>
      <c r="P107" s="5" t="s">
        <v>5</v>
      </c>
      <c r="Q107" s="5" t="s">
        <v>507</v>
      </c>
    </row>
    <row r="108" spans="1:19" s="2" customFormat="1" ht="74.25" customHeight="1" x14ac:dyDescent="0.25">
      <c r="A108" s="45"/>
      <c r="B108" s="43"/>
      <c r="C108" s="41"/>
      <c r="D108" s="37">
        <f t="shared" si="7"/>
        <v>14.7</v>
      </c>
      <c r="E108" s="37">
        <v>0</v>
      </c>
      <c r="F108" s="37">
        <v>2.7</v>
      </c>
      <c r="G108" s="37">
        <v>0</v>
      </c>
      <c r="H108" s="37">
        <v>0</v>
      </c>
      <c r="I108" s="37">
        <v>12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5" t="s">
        <v>411</v>
      </c>
      <c r="P108" s="5" t="s">
        <v>13</v>
      </c>
      <c r="Q108" s="5" t="s">
        <v>419</v>
      </c>
    </row>
    <row r="109" spans="1:19" ht="74.25" customHeight="1" x14ac:dyDescent="0.25">
      <c r="A109" s="45"/>
      <c r="B109" s="43"/>
      <c r="C109" s="41"/>
      <c r="D109" s="37">
        <f t="shared" si="7"/>
        <v>12.2</v>
      </c>
      <c r="E109" s="37">
        <v>0</v>
      </c>
      <c r="F109" s="37">
        <v>1.2</v>
      </c>
      <c r="G109" s="37">
        <v>0</v>
      </c>
      <c r="H109" s="37">
        <v>0</v>
      </c>
      <c r="I109" s="37">
        <v>0</v>
      </c>
      <c r="J109" s="37">
        <v>1</v>
      </c>
      <c r="K109" s="38">
        <v>0</v>
      </c>
      <c r="L109" s="38">
        <v>10</v>
      </c>
      <c r="M109" s="37">
        <v>0</v>
      </c>
      <c r="N109" s="37">
        <v>0</v>
      </c>
      <c r="O109" s="5" t="s">
        <v>524</v>
      </c>
      <c r="P109" s="5" t="s">
        <v>26</v>
      </c>
      <c r="Q109" s="5" t="s">
        <v>525</v>
      </c>
    </row>
    <row r="110" spans="1:19" ht="68.25" customHeight="1" x14ac:dyDescent="0.25">
      <c r="A110" s="45"/>
      <c r="B110" s="43"/>
      <c r="C110" s="41"/>
      <c r="D110" s="37">
        <f t="shared" si="7"/>
        <v>5.8</v>
      </c>
      <c r="E110" s="37">
        <v>1.8</v>
      </c>
      <c r="F110" s="37">
        <v>0</v>
      </c>
      <c r="G110" s="37">
        <v>4</v>
      </c>
      <c r="H110" s="37">
        <v>0</v>
      </c>
      <c r="I110" s="37">
        <v>0</v>
      </c>
      <c r="J110" s="37">
        <v>0</v>
      </c>
      <c r="K110" s="38">
        <v>0</v>
      </c>
      <c r="L110" s="38">
        <v>0</v>
      </c>
      <c r="M110" s="37">
        <v>0</v>
      </c>
      <c r="N110" s="37"/>
      <c r="O110" s="5" t="s">
        <v>276</v>
      </c>
      <c r="P110" s="5" t="s">
        <v>11</v>
      </c>
      <c r="Q110" s="5" t="s">
        <v>438</v>
      </c>
    </row>
    <row r="111" spans="1:19" ht="65.25" customHeight="1" x14ac:dyDescent="0.25">
      <c r="A111" s="45"/>
      <c r="B111" s="43"/>
      <c r="C111" s="41"/>
      <c r="D111" s="37">
        <f t="shared" si="7"/>
        <v>9.1999999999999993</v>
      </c>
      <c r="E111" s="37">
        <v>0</v>
      </c>
      <c r="F111" s="37">
        <v>0</v>
      </c>
      <c r="G111" s="37">
        <v>0</v>
      </c>
      <c r="H111" s="37">
        <v>0</v>
      </c>
      <c r="I111" s="37">
        <v>4.5999999999999996</v>
      </c>
      <c r="J111" s="37">
        <v>4.5999999999999996</v>
      </c>
      <c r="K111" s="37">
        <v>0</v>
      </c>
      <c r="L111" s="37">
        <v>0</v>
      </c>
      <c r="M111" s="37">
        <v>0</v>
      </c>
      <c r="N111" s="37">
        <v>0</v>
      </c>
      <c r="O111" s="5" t="s">
        <v>281</v>
      </c>
      <c r="P111" s="5" t="s">
        <v>12</v>
      </c>
      <c r="Q111" s="5" t="s">
        <v>450</v>
      </c>
    </row>
    <row r="112" spans="1:19" ht="55.5" customHeight="1" x14ac:dyDescent="0.25">
      <c r="A112" s="45"/>
      <c r="B112" s="43"/>
      <c r="C112" s="41"/>
      <c r="D112" s="37">
        <f t="shared" si="7"/>
        <v>5</v>
      </c>
      <c r="E112" s="37">
        <v>0</v>
      </c>
      <c r="F112" s="37">
        <v>0</v>
      </c>
      <c r="G112" s="37">
        <v>0</v>
      </c>
      <c r="H112" s="37">
        <v>5</v>
      </c>
      <c r="I112" s="37">
        <v>0</v>
      </c>
      <c r="J112" s="37">
        <v>0</v>
      </c>
      <c r="K112" s="38">
        <v>0</v>
      </c>
      <c r="L112" s="38">
        <v>0</v>
      </c>
      <c r="M112" s="37">
        <v>0</v>
      </c>
      <c r="N112" s="37">
        <v>0</v>
      </c>
      <c r="O112" s="5">
        <v>2022</v>
      </c>
      <c r="P112" s="5" t="s">
        <v>10</v>
      </c>
      <c r="Q112" s="5" t="s">
        <v>192</v>
      </c>
    </row>
    <row r="113" spans="1:17" ht="185.25" customHeight="1" x14ac:dyDescent="0.25">
      <c r="A113" s="45" t="s">
        <v>54</v>
      </c>
      <c r="B113" s="43" t="s">
        <v>295</v>
      </c>
      <c r="C113" s="41" t="s">
        <v>1</v>
      </c>
      <c r="D113" s="37">
        <f>E113+F113+G113+H113+I113+J113+K113+L113+M113+N113</f>
        <v>251.6</v>
      </c>
      <c r="E113" s="37">
        <v>45.5</v>
      </c>
      <c r="F113" s="37">
        <f>F114+F115+F117+F119+F120+F121+F122+F123+F125+F126+F124</f>
        <v>36.200000000000003</v>
      </c>
      <c r="G113" s="37">
        <f>G114+G115+G117+G119+G120+G121+G122+G123+G125+G126+G124</f>
        <v>25.900000000000002</v>
      </c>
      <c r="H113" s="37">
        <f>H114+H115+H117+H119+H120+H121+H122+H123+H125+H126+H124+H116</f>
        <v>4.0999999999999996</v>
      </c>
      <c r="I113" s="37">
        <f>I114+I115+I117+I119+I120+I121+I122+I123+I125+I126+I124</f>
        <v>20.8</v>
      </c>
      <c r="J113" s="37">
        <f>J114+J115+J117+J119+J120+J121+J122+J123+J125+J126+J124</f>
        <v>12.1</v>
      </c>
      <c r="K113" s="37">
        <f>K114+K115+K117+K119+K120+K121+K122+K123+K125+K126+K124+K118</f>
        <v>23.6</v>
      </c>
      <c r="L113" s="37">
        <f t="shared" ref="L113:N113" si="8">L114+L115+L117+L119+L120+L121+L122+L123+L125+L126+L124+L118</f>
        <v>27</v>
      </c>
      <c r="M113" s="37">
        <f t="shared" si="8"/>
        <v>27</v>
      </c>
      <c r="N113" s="37">
        <f t="shared" si="8"/>
        <v>29.4</v>
      </c>
      <c r="O113" s="5" t="s">
        <v>453</v>
      </c>
      <c r="P113" s="5" t="s">
        <v>659</v>
      </c>
      <c r="Q113" s="5" t="s">
        <v>622</v>
      </c>
    </row>
    <row r="114" spans="1:17" ht="74.25" customHeight="1" x14ac:dyDescent="0.25">
      <c r="A114" s="45"/>
      <c r="B114" s="43"/>
      <c r="C114" s="41"/>
      <c r="D114" s="37">
        <f t="shared" ref="D114:D126" si="9">E114+F114+G114+H114+I114+J114+K114+L114+M114+N114</f>
        <v>52.400000000000006</v>
      </c>
      <c r="E114" s="37">
        <v>21.4</v>
      </c>
      <c r="F114" s="37">
        <v>12.8</v>
      </c>
      <c r="G114" s="37">
        <v>0</v>
      </c>
      <c r="H114" s="37">
        <v>0</v>
      </c>
      <c r="I114" s="37">
        <v>8.1999999999999993</v>
      </c>
      <c r="J114" s="37">
        <v>1</v>
      </c>
      <c r="K114" s="38">
        <v>9</v>
      </c>
      <c r="L114" s="38">
        <v>0</v>
      </c>
      <c r="M114" s="37">
        <v>0</v>
      </c>
      <c r="N114" s="37">
        <v>0</v>
      </c>
      <c r="O114" s="5" t="s">
        <v>483</v>
      </c>
      <c r="P114" s="5" t="s">
        <v>308</v>
      </c>
      <c r="Q114" s="5" t="s">
        <v>484</v>
      </c>
    </row>
    <row r="115" spans="1:17" ht="74.25" customHeight="1" x14ac:dyDescent="0.25">
      <c r="A115" s="45"/>
      <c r="B115" s="43"/>
      <c r="C115" s="41"/>
      <c r="D115" s="37">
        <f t="shared" si="9"/>
        <v>19.5</v>
      </c>
      <c r="E115" s="37">
        <v>1.9</v>
      </c>
      <c r="F115" s="37">
        <v>1.9</v>
      </c>
      <c r="G115" s="37">
        <v>1.9</v>
      </c>
      <c r="H115" s="37">
        <v>1.9</v>
      </c>
      <c r="I115" s="37">
        <v>1.9</v>
      </c>
      <c r="J115" s="37">
        <v>2</v>
      </c>
      <c r="K115" s="37">
        <v>2</v>
      </c>
      <c r="L115" s="37">
        <v>2</v>
      </c>
      <c r="M115" s="37">
        <v>2</v>
      </c>
      <c r="N115" s="37">
        <v>2</v>
      </c>
      <c r="O115" s="5" t="s">
        <v>453</v>
      </c>
      <c r="P115" s="5" t="s">
        <v>16</v>
      </c>
      <c r="Q115" s="5" t="s">
        <v>657</v>
      </c>
    </row>
    <row r="116" spans="1:17" ht="74.25" customHeight="1" x14ac:dyDescent="0.25">
      <c r="A116" s="45"/>
      <c r="B116" s="43"/>
      <c r="C116" s="41"/>
      <c r="D116" s="37">
        <f t="shared" si="9"/>
        <v>2.2000000000000002</v>
      </c>
      <c r="E116" s="37">
        <v>1</v>
      </c>
      <c r="F116" s="37">
        <v>0</v>
      </c>
      <c r="G116" s="37">
        <v>0</v>
      </c>
      <c r="H116" s="37">
        <v>1.2</v>
      </c>
      <c r="I116" s="37"/>
      <c r="J116" s="37">
        <v>0</v>
      </c>
      <c r="K116" s="38">
        <v>0</v>
      </c>
      <c r="L116" s="38">
        <v>0</v>
      </c>
      <c r="M116" s="37">
        <v>0</v>
      </c>
      <c r="N116" s="37"/>
      <c r="O116" s="5" t="s">
        <v>274</v>
      </c>
      <c r="P116" s="5" t="s">
        <v>9</v>
      </c>
      <c r="Q116" s="5" t="s">
        <v>187</v>
      </c>
    </row>
    <row r="117" spans="1:17" ht="74.25" customHeight="1" x14ac:dyDescent="0.25">
      <c r="A117" s="45"/>
      <c r="B117" s="43"/>
      <c r="C117" s="41"/>
      <c r="D117" s="37">
        <f t="shared" si="9"/>
        <v>3</v>
      </c>
      <c r="E117" s="38">
        <v>0</v>
      </c>
      <c r="F117" s="38">
        <v>0</v>
      </c>
      <c r="G117" s="38">
        <v>0</v>
      </c>
      <c r="H117" s="38">
        <v>0</v>
      </c>
      <c r="I117" s="37">
        <v>3</v>
      </c>
      <c r="J117" s="37">
        <v>0</v>
      </c>
      <c r="K117" s="38">
        <v>0</v>
      </c>
      <c r="L117" s="38">
        <v>0</v>
      </c>
      <c r="M117" s="37">
        <v>0</v>
      </c>
      <c r="N117" s="37"/>
      <c r="O117" s="5">
        <v>2023</v>
      </c>
      <c r="P117" s="5" t="s">
        <v>302</v>
      </c>
      <c r="Q117" s="5" t="s">
        <v>327</v>
      </c>
    </row>
    <row r="118" spans="1:17" ht="74.25" customHeight="1" x14ac:dyDescent="0.25">
      <c r="A118" s="45"/>
      <c r="B118" s="43"/>
      <c r="C118" s="41"/>
      <c r="D118" s="37">
        <f t="shared" si="9"/>
        <v>3.8</v>
      </c>
      <c r="E118" s="38">
        <v>0</v>
      </c>
      <c r="F118" s="38">
        <v>0</v>
      </c>
      <c r="G118" s="38">
        <v>0</v>
      </c>
      <c r="H118" s="38">
        <v>0</v>
      </c>
      <c r="I118" s="37">
        <v>0</v>
      </c>
      <c r="J118" s="37">
        <v>0</v>
      </c>
      <c r="K118" s="37">
        <v>3.8</v>
      </c>
      <c r="L118" s="37">
        <v>0</v>
      </c>
      <c r="M118" s="37">
        <v>0</v>
      </c>
      <c r="N118" s="37">
        <v>0</v>
      </c>
      <c r="O118" s="5">
        <v>2025</v>
      </c>
      <c r="P118" s="5" t="s">
        <v>387</v>
      </c>
      <c r="Q118" s="5" t="s">
        <v>534</v>
      </c>
    </row>
    <row r="119" spans="1:17" ht="105" customHeight="1" x14ac:dyDescent="0.25">
      <c r="A119" s="45"/>
      <c r="B119" s="43"/>
      <c r="C119" s="41"/>
      <c r="D119" s="37">
        <f t="shared" si="9"/>
        <v>48.6</v>
      </c>
      <c r="E119" s="37">
        <v>0</v>
      </c>
      <c r="F119" s="37">
        <v>0</v>
      </c>
      <c r="G119" s="37">
        <v>8.8000000000000007</v>
      </c>
      <c r="H119" s="37">
        <v>1</v>
      </c>
      <c r="I119" s="37">
        <v>1.9</v>
      </c>
      <c r="J119" s="37">
        <v>2.9</v>
      </c>
      <c r="K119" s="37">
        <v>4</v>
      </c>
      <c r="L119" s="37">
        <v>10</v>
      </c>
      <c r="M119" s="37">
        <v>10</v>
      </c>
      <c r="N119" s="37">
        <v>10</v>
      </c>
      <c r="O119" s="5" t="s">
        <v>462</v>
      </c>
      <c r="P119" s="5" t="s">
        <v>4</v>
      </c>
      <c r="Q119" s="5" t="s">
        <v>621</v>
      </c>
    </row>
    <row r="120" spans="1:17" ht="74.25" customHeight="1" x14ac:dyDescent="0.25">
      <c r="A120" s="45"/>
      <c r="B120" s="43"/>
      <c r="C120" s="41"/>
      <c r="D120" s="37">
        <f t="shared" si="9"/>
        <v>4.5999999999999996</v>
      </c>
      <c r="E120" s="37">
        <v>2</v>
      </c>
      <c r="F120" s="37">
        <v>0</v>
      </c>
      <c r="G120" s="37">
        <v>1</v>
      </c>
      <c r="H120" s="37">
        <v>0</v>
      </c>
      <c r="I120" s="37">
        <v>0</v>
      </c>
      <c r="J120" s="37">
        <v>1.6</v>
      </c>
      <c r="K120" s="38">
        <v>0</v>
      </c>
      <c r="L120" s="38">
        <v>0</v>
      </c>
      <c r="M120" s="37">
        <v>0</v>
      </c>
      <c r="N120" s="37">
        <v>0</v>
      </c>
      <c r="O120" s="5" t="s">
        <v>277</v>
      </c>
      <c r="P120" s="5" t="s">
        <v>26</v>
      </c>
      <c r="Q120" s="5" t="s">
        <v>408</v>
      </c>
    </row>
    <row r="121" spans="1:17" ht="74.25" customHeight="1" x14ac:dyDescent="0.25">
      <c r="A121" s="45"/>
      <c r="B121" s="43"/>
      <c r="C121" s="41"/>
      <c r="D121" s="37">
        <f t="shared" si="9"/>
        <v>52.2</v>
      </c>
      <c r="E121" s="37">
        <v>7.4</v>
      </c>
      <c r="F121" s="37">
        <v>7.4</v>
      </c>
      <c r="G121" s="37">
        <v>7.4</v>
      </c>
      <c r="H121" s="37">
        <v>0</v>
      </c>
      <c r="I121" s="37">
        <v>0</v>
      </c>
      <c r="J121" s="37">
        <v>0</v>
      </c>
      <c r="K121" s="37">
        <v>0</v>
      </c>
      <c r="L121" s="37">
        <v>10</v>
      </c>
      <c r="M121" s="37">
        <v>10</v>
      </c>
      <c r="N121" s="37">
        <v>10</v>
      </c>
      <c r="O121" s="5" t="s">
        <v>508</v>
      </c>
      <c r="P121" s="5" t="s">
        <v>5</v>
      </c>
      <c r="Q121" s="5" t="s">
        <v>509</v>
      </c>
    </row>
    <row r="122" spans="1:17" ht="74.25" customHeight="1" x14ac:dyDescent="0.25">
      <c r="A122" s="45"/>
      <c r="B122" s="43"/>
      <c r="C122" s="41"/>
      <c r="D122" s="37">
        <f t="shared" si="9"/>
        <v>6.1999999999999993</v>
      </c>
      <c r="E122" s="37">
        <v>2.6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8">
        <v>1.2</v>
      </c>
      <c r="L122" s="38">
        <v>0</v>
      </c>
      <c r="M122" s="37">
        <v>0</v>
      </c>
      <c r="N122" s="37">
        <v>2.4</v>
      </c>
      <c r="O122" s="5" t="s">
        <v>552</v>
      </c>
      <c r="P122" s="5" t="s">
        <v>32</v>
      </c>
      <c r="Q122" s="5" t="s">
        <v>658</v>
      </c>
    </row>
    <row r="123" spans="1:17" ht="74.25" customHeight="1" x14ac:dyDescent="0.25">
      <c r="A123" s="45"/>
      <c r="B123" s="43"/>
      <c r="C123" s="41"/>
      <c r="D123" s="37">
        <f t="shared" si="9"/>
        <v>10.7</v>
      </c>
      <c r="E123" s="37">
        <v>7.2</v>
      </c>
      <c r="F123" s="37">
        <v>3.5</v>
      </c>
      <c r="G123" s="37">
        <v>0</v>
      </c>
      <c r="H123" s="37">
        <v>0</v>
      </c>
      <c r="I123" s="37">
        <v>0</v>
      </c>
      <c r="J123" s="37">
        <v>0</v>
      </c>
      <c r="K123" s="38">
        <v>0</v>
      </c>
      <c r="L123" s="38">
        <v>0</v>
      </c>
      <c r="M123" s="37">
        <v>0</v>
      </c>
      <c r="N123" s="37"/>
      <c r="O123" s="5" t="s">
        <v>268</v>
      </c>
      <c r="P123" s="5" t="s">
        <v>15</v>
      </c>
      <c r="Q123" s="5" t="s">
        <v>179</v>
      </c>
    </row>
    <row r="124" spans="1:17" ht="91.5" customHeight="1" x14ac:dyDescent="0.25">
      <c r="A124" s="45"/>
      <c r="B124" s="43"/>
      <c r="C124" s="41"/>
      <c r="D124" s="37">
        <f t="shared" si="9"/>
        <v>26.9</v>
      </c>
      <c r="E124" s="37">
        <v>0</v>
      </c>
      <c r="F124" s="37">
        <v>0</v>
      </c>
      <c r="G124" s="37">
        <v>0</v>
      </c>
      <c r="H124" s="37">
        <v>0</v>
      </c>
      <c r="I124" s="37">
        <v>3.7</v>
      </c>
      <c r="J124" s="37">
        <v>4.5999999999999996</v>
      </c>
      <c r="K124" s="37">
        <v>3.6</v>
      </c>
      <c r="L124" s="37">
        <v>5</v>
      </c>
      <c r="M124" s="37">
        <v>5</v>
      </c>
      <c r="N124" s="37">
        <v>5</v>
      </c>
      <c r="O124" s="5" t="s">
        <v>457</v>
      </c>
      <c r="P124" s="5" t="s">
        <v>21</v>
      </c>
      <c r="Q124" s="5" t="s">
        <v>592</v>
      </c>
    </row>
    <row r="125" spans="1:17" ht="74.25" customHeight="1" x14ac:dyDescent="0.25">
      <c r="A125" s="45"/>
      <c r="B125" s="43"/>
      <c r="C125" s="41"/>
      <c r="D125" s="37">
        <f t="shared" si="9"/>
        <v>8.1999999999999993</v>
      </c>
      <c r="E125" s="37">
        <v>1.9</v>
      </c>
      <c r="F125" s="37">
        <v>4.2</v>
      </c>
      <c r="G125" s="37">
        <v>0</v>
      </c>
      <c r="H125" s="37">
        <v>0</v>
      </c>
      <c r="I125" s="37">
        <v>2.1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5" t="s">
        <v>383</v>
      </c>
      <c r="P125" s="5" t="s">
        <v>13</v>
      </c>
      <c r="Q125" s="5" t="s">
        <v>412</v>
      </c>
    </row>
    <row r="126" spans="1:17" ht="74.25" customHeight="1" x14ac:dyDescent="0.25">
      <c r="A126" s="45"/>
      <c r="B126" s="43"/>
      <c r="C126" s="41"/>
      <c r="D126" s="37">
        <f t="shared" si="9"/>
        <v>13.2</v>
      </c>
      <c r="E126" s="37">
        <v>0</v>
      </c>
      <c r="F126" s="37">
        <v>6.4</v>
      </c>
      <c r="G126" s="37">
        <v>6.8</v>
      </c>
      <c r="H126" s="37">
        <v>0</v>
      </c>
      <c r="I126" s="37">
        <v>0</v>
      </c>
      <c r="J126" s="37">
        <v>0</v>
      </c>
      <c r="K126" s="38">
        <v>0</v>
      </c>
      <c r="L126" s="38">
        <v>0</v>
      </c>
      <c r="M126" s="37">
        <v>0</v>
      </c>
      <c r="N126" s="37">
        <v>0</v>
      </c>
      <c r="O126" s="5" t="s">
        <v>279</v>
      </c>
      <c r="P126" s="5" t="s">
        <v>8</v>
      </c>
      <c r="Q126" s="5" t="s">
        <v>258</v>
      </c>
    </row>
    <row r="127" spans="1:17" ht="162" customHeight="1" x14ac:dyDescent="0.25">
      <c r="A127" s="23" t="s">
        <v>65</v>
      </c>
      <c r="B127" s="18" t="s">
        <v>244</v>
      </c>
      <c r="C127" s="5" t="s">
        <v>223</v>
      </c>
      <c r="D127" s="37">
        <f t="shared" si="5"/>
        <v>0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</v>
      </c>
      <c r="M127" s="37">
        <v>0</v>
      </c>
      <c r="N127" s="37">
        <v>0</v>
      </c>
      <c r="O127" s="5" t="s">
        <v>453</v>
      </c>
      <c r="P127" s="5" t="s">
        <v>467</v>
      </c>
      <c r="Q127" s="5" t="s">
        <v>31</v>
      </c>
    </row>
    <row r="128" spans="1:17" ht="138" customHeight="1" x14ac:dyDescent="0.25">
      <c r="A128" s="23" t="s">
        <v>66</v>
      </c>
      <c r="B128" s="18" t="s">
        <v>242</v>
      </c>
      <c r="C128" s="5" t="s">
        <v>78</v>
      </c>
      <c r="D128" s="37">
        <f t="shared" si="5"/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7">
        <v>0</v>
      </c>
      <c r="N128" s="37">
        <v>0</v>
      </c>
      <c r="O128" s="5" t="s">
        <v>453</v>
      </c>
      <c r="P128" s="5" t="s">
        <v>308</v>
      </c>
      <c r="Q128" s="5" t="s">
        <v>30</v>
      </c>
    </row>
    <row r="129" spans="1:17" ht="123" customHeight="1" x14ac:dyDescent="0.25">
      <c r="A129" s="42" t="s">
        <v>67</v>
      </c>
      <c r="B129" s="18" t="s">
        <v>259</v>
      </c>
      <c r="C129" s="41" t="s">
        <v>1</v>
      </c>
      <c r="D129" s="37">
        <f>E129+F129+G129+H129+I129+J129+K129+L129+M129+N129</f>
        <v>4591.6000000000004</v>
      </c>
      <c r="E129" s="37">
        <f>E131+E140+E148+E166+E170+E174+E189+E193+E198</f>
        <v>1859.4</v>
      </c>
      <c r="F129" s="37">
        <v>979</v>
      </c>
      <c r="G129" s="37">
        <v>1003.3</v>
      </c>
      <c r="H129" s="37">
        <f>H131+H140+H148+H166+H170+H174+H189+H193+H198</f>
        <v>749.90000000000009</v>
      </c>
      <c r="I129" s="38">
        <v>0</v>
      </c>
      <c r="J129" s="38">
        <v>0</v>
      </c>
      <c r="K129" s="38">
        <v>0</v>
      </c>
      <c r="L129" s="38">
        <v>0</v>
      </c>
      <c r="M129" s="37">
        <v>0</v>
      </c>
      <c r="N129" s="37">
        <v>0</v>
      </c>
      <c r="O129" s="5" t="s">
        <v>269</v>
      </c>
      <c r="P129" s="5" t="s">
        <v>374</v>
      </c>
      <c r="Q129" s="41" t="s">
        <v>22</v>
      </c>
    </row>
    <row r="130" spans="1:17" ht="251.25" customHeight="1" x14ac:dyDescent="0.25">
      <c r="A130" s="42"/>
      <c r="B130" s="18" t="s">
        <v>322</v>
      </c>
      <c r="C130" s="41"/>
      <c r="D130" s="37">
        <f t="shared" ref="D130:D195" si="10">E130+F130+G130+H130+I130+J130+K130+L130+M130+N130</f>
        <v>8923.1</v>
      </c>
      <c r="E130" s="38">
        <v>0</v>
      </c>
      <c r="F130" s="38">
        <v>0</v>
      </c>
      <c r="G130" s="38">
        <v>0</v>
      </c>
      <c r="H130" s="38">
        <v>0</v>
      </c>
      <c r="I130" s="37">
        <f t="shared" ref="I130:M130" si="11">I131+I140+I148+I166+I170+I174+I189+I193+I198+I197</f>
        <v>567.9</v>
      </c>
      <c r="J130" s="37">
        <f t="shared" si="11"/>
        <v>2092.9</v>
      </c>
      <c r="K130" s="37">
        <f t="shared" si="11"/>
        <v>1062.8</v>
      </c>
      <c r="L130" s="37">
        <f>L131+L140+L148+L166+L170+L174+L189+L193+L198+L197</f>
        <v>1036.5</v>
      </c>
      <c r="M130" s="37">
        <f t="shared" si="11"/>
        <v>989.60000000000014</v>
      </c>
      <c r="N130" s="37">
        <f>N131+N140+N148+N166+N170+N174+N189+N193+N198+N197</f>
        <v>3173.4</v>
      </c>
      <c r="O130" s="5" t="s">
        <v>457</v>
      </c>
      <c r="P130" s="5" t="s">
        <v>659</v>
      </c>
      <c r="Q130" s="41"/>
    </row>
    <row r="131" spans="1:17" ht="167.25" customHeight="1" x14ac:dyDescent="0.25">
      <c r="A131" s="42"/>
      <c r="B131" s="43" t="s">
        <v>340</v>
      </c>
      <c r="C131" s="41"/>
      <c r="D131" s="37">
        <f t="shared" si="10"/>
        <v>732.80000000000007</v>
      </c>
      <c r="E131" s="37">
        <f>E132+E133+E135+E137+E138+E139</f>
        <v>0</v>
      </c>
      <c r="F131" s="37">
        <f>F132+F133+F135+F137+F138+F139</f>
        <v>361.9</v>
      </c>
      <c r="G131" s="37">
        <f>G132+G133+G135+G137+G138+G139</f>
        <v>298.10000000000002</v>
      </c>
      <c r="H131" s="37">
        <f>H132+H133+H135+H137+H138+H139+H134</f>
        <v>45.7</v>
      </c>
      <c r="I131" s="37">
        <f>I132+I133+I135+I137+I138+I139</f>
        <v>4.4000000000000004</v>
      </c>
      <c r="J131" s="37">
        <f>J132+J133+J135+J137+J138+J139+J136</f>
        <v>4</v>
      </c>
      <c r="K131" s="37">
        <f>K132+K133+K135+K137+K138+K139+K136</f>
        <v>4.7</v>
      </c>
      <c r="L131" s="37">
        <f t="shared" ref="L131" si="12">L132+L133+L135+L137+L138+L139+L136</f>
        <v>4.8</v>
      </c>
      <c r="M131" s="37">
        <f>M132+M133+M135+M137+M138+M139+M136</f>
        <v>4.5999999999999996</v>
      </c>
      <c r="N131" s="37">
        <f>N132+N133+N135+N137+N138+N139+N136</f>
        <v>4.5999999999999996</v>
      </c>
      <c r="O131" s="5" t="s">
        <v>459</v>
      </c>
      <c r="P131" s="5" t="s">
        <v>659</v>
      </c>
      <c r="Q131" s="41"/>
    </row>
    <row r="132" spans="1:17" ht="74.25" customHeight="1" x14ac:dyDescent="0.25">
      <c r="A132" s="42"/>
      <c r="B132" s="43"/>
      <c r="C132" s="41"/>
      <c r="D132" s="37">
        <f t="shared" si="10"/>
        <v>236.3</v>
      </c>
      <c r="E132" s="37">
        <v>0</v>
      </c>
      <c r="F132" s="37">
        <v>176.9</v>
      </c>
      <c r="G132" s="37">
        <v>59.4</v>
      </c>
      <c r="H132" s="37">
        <v>0</v>
      </c>
      <c r="I132" s="37">
        <v>0</v>
      </c>
      <c r="J132" s="37">
        <v>0</v>
      </c>
      <c r="K132" s="38">
        <v>0</v>
      </c>
      <c r="L132" s="38">
        <v>0</v>
      </c>
      <c r="M132" s="37">
        <v>0</v>
      </c>
      <c r="N132" s="37">
        <v>0</v>
      </c>
      <c r="O132" s="5" t="s">
        <v>373</v>
      </c>
      <c r="P132" s="5" t="s">
        <v>308</v>
      </c>
      <c r="Q132" s="41"/>
    </row>
    <row r="133" spans="1:17" ht="74.25" customHeight="1" x14ac:dyDescent="0.25">
      <c r="A133" s="42"/>
      <c r="B133" s="43"/>
      <c r="C133" s="41"/>
      <c r="D133" s="37">
        <f t="shared" si="10"/>
        <v>77.400000000000006</v>
      </c>
      <c r="E133" s="37">
        <v>0</v>
      </c>
      <c r="F133" s="37">
        <v>52.6</v>
      </c>
      <c r="G133" s="37">
        <v>24.8</v>
      </c>
      <c r="H133" s="37">
        <v>0</v>
      </c>
      <c r="I133" s="37">
        <v>0</v>
      </c>
      <c r="J133" s="37">
        <v>0</v>
      </c>
      <c r="K133" s="38">
        <v>0</v>
      </c>
      <c r="L133" s="38">
        <v>0</v>
      </c>
      <c r="M133" s="37">
        <v>0</v>
      </c>
      <c r="N133" s="37">
        <v>0</v>
      </c>
      <c r="O133" s="5" t="s">
        <v>279</v>
      </c>
      <c r="P133" s="5" t="s">
        <v>5</v>
      </c>
      <c r="Q133" s="41"/>
    </row>
    <row r="134" spans="1:17" ht="74.25" customHeight="1" x14ac:dyDescent="0.25">
      <c r="A134" s="42"/>
      <c r="B134" s="43"/>
      <c r="C134" s="41"/>
      <c r="D134" s="37">
        <f t="shared" si="10"/>
        <v>99.7</v>
      </c>
      <c r="E134" s="37">
        <v>0</v>
      </c>
      <c r="F134" s="37">
        <v>0</v>
      </c>
      <c r="G134" s="37">
        <v>68.2</v>
      </c>
      <c r="H134" s="37">
        <v>31.5</v>
      </c>
      <c r="I134" s="37">
        <v>0</v>
      </c>
      <c r="J134" s="37">
        <v>0</v>
      </c>
      <c r="K134" s="38">
        <v>0</v>
      </c>
      <c r="L134" s="38">
        <v>0</v>
      </c>
      <c r="M134" s="37">
        <v>0</v>
      </c>
      <c r="N134" s="37">
        <v>0</v>
      </c>
      <c r="O134" s="5" t="s">
        <v>283</v>
      </c>
      <c r="P134" s="5" t="s">
        <v>9</v>
      </c>
      <c r="Q134" s="41"/>
    </row>
    <row r="135" spans="1:17" ht="74.25" customHeight="1" x14ac:dyDescent="0.25">
      <c r="A135" s="42"/>
      <c r="B135" s="43"/>
      <c r="C135" s="41"/>
      <c r="D135" s="37">
        <f t="shared" si="10"/>
        <v>4.4000000000000004</v>
      </c>
      <c r="E135" s="37">
        <v>0</v>
      </c>
      <c r="F135" s="37">
        <v>0</v>
      </c>
      <c r="G135" s="37">
        <v>0</v>
      </c>
      <c r="H135" s="37">
        <v>0</v>
      </c>
      <c r="I135" s="37">
        <v>4.4000000000000004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5">
        <v>2023</v>
      </c>
      <c r="P135" s="5" t="s">
        <v>302</v>
      </c>
      <c r="Q135" s="41"/>
    </row>
    <row r="136" spans="1:17" ht="74.25" customHeight="1" x14ac:dyDescent="0.25">
      <c r="A136" s="42"/>
      <c r="B136" s="43"/>
      <c r="C136" s="41"/>
      <c r="D136" s="37">
        <f t="shared" si="10"/>
        <v>22.700000000000003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4</v>
      </c>
      <c r="K136" s="37">
        <v>4.7</v>
      </c>
      <c r="L136" s="37">
        <v>4.8</v>
      </c>
      <c r="M136" s="37">
        <v>4.5999999999999996</v>
      </c>
      <c r="N136" s="37">
        <v>4.5999999999999996</v>
      </c>
      <c r="O136" s="5" t="s">
        <v>458</v>
      </c>
      <c r="P136" s="5" t="s">
        <v>387</v>
      </c>
      <c r="Q136" s="41"/>
    </row>
    <row r="137" spans="1:17" ht="74.25" customHeight="1" x14ac:dyDescent="0.25">
      <c r="A137" s="42"/>
      <c r="B137" s="43"/>
      <c r="C137" s="41"/>
      <c r="D137" s="37">
        <f t="shared" si="10"/>
        <v>172.9</v>
      </c>
      <c r="E137" s="37">
        <v>0</v>
      </c>
      <c r="F137" s="37">
        <v>72.900000000000006</v>
      </c>
      <c r="G137" s="37">
        <v>100</v>
      </c>
      <c r="H137" s="37">
        <v>0</v>
      </c>
      <c r="I137" s="37">
        <v>0</v>
      </c>
      <c r="J137" s="37">
        <v>0</v>
      </c>
      <c r="K137" s="38">
        <v>0</v>
      </c>
      <c r="L137" s="38">
        <v>0</v>
      </c>
      <c r="M137" s="37">
        <v>0</v>
      </c>
      <c r="N137" s="37">
        <v>0</v>
      </c>
      <c r="O137" s="5" t="s">
        <v>279</v>
      </c>
      <c r="P137" s="5" t="s">
        <v>10</v>
      </c>
      <c r="Q137" s="41"/>
    </row>
    <row r="138" spans="1:17" ht="74.25" customHeight="1" x14ac:dyDescent="0.25">
      <c r="A138" s="42"/>
      <c r="B138" s="43"/>
      <c r="C138" s="41"/>
      <c r="D138" s="37">
        <f t="shared" si="10"/>
        <v>12</v>
      </c>
      <c r="E138" s="37">
        <v>0</v>
      </c>
      <c r="F138" s="37">
        <v>12</v>
      </c>
      <c r="G138" s="37">
        <v>0</v>
      </c>
      <c r="H138" s="37">
        <v>0</v>
      </c>
      <c r="I138" s="37">
        <v>0</v>
      </c>
      <c r="J138" s="37">
        <v>0</v>
      </c>
      <c r="K138" s="38">
        <v>0</v>
      </c>
      <c r="L138" s="38">
        <v>0</v>
      </c>
      <c r="M138" s="37">
        <v>0</v>
      </c>
      <c r="N138" s="37">
        <v>0</v>
      </c>
      <c r="O138" s="5">
        <v>2020</v>
      </c>
      <c r="P138" s="5" t="s">
        <v>15</v>
      </c>
      <c r="Q138" s="41"/>
    </row>
    <row r="139" spans="1:17" ht="74.25" customHeight="1" x14ac:dyDescent="0.25">
      <c r="A139" s="42"/>
      <c r="B139" s="43"/>
      <c r="C139" s="41"/>
      <c r="D139" s="37">
        <f t="shared" si="10"/>
        <v>175.6</v>
      </c>
      <c r="E139" s="37">
        <v>0</v>
      </c>
      <c r="F139" s="37">
        <v>47.5</v>
      </c>
      <c r="G139" s="37">
        <v>113.9</v>
      </c>
      <c r="H139" s="37">
        <v>14.2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5" t="s">
        <v>285</v>
      </c>
      <c r="P139" s="5" t="s">
        <v>13</v>
      </c>
      <c r="Q139" s="41"/>
    </row>
    <row r="140" spans="1:17" ht="154.5" customHeight="1" x14ac:dyDescent="0.25">
      <c r="A140" s="42"/>
      <c r="B140" s="43" t="s">
        <v>202</v>
      </c>
      <c r="C140" s="41" t="s">
        <v>1</v>
      </c>
      <c r="D140" s="37">
        <f t="shared" si="10"/>
        <v>43.8</v>
      </c>
      <c r="E140" s="37">
        <f>E141+E142+E147</f>
        <v>1</v>
      </c>
      <c r="F140" s="37">
        <f>F141+F142+F147</f>
        <v>1.9</v>
      </c>
      <c r="G140" s="37">
        <f>G141+G142+G147</f>
        <v>1</v>
      </c>
      <c r="H140" s="37">
        <f>H141+H142+H147</f>
        <v>5.9</v>
      </c>
      <c r="I140" s="37">
        <f>I141+I142+I147+I143</f>
        <v>12.700000000000001</v>
      </c>
      <c r="J140" s="37">
        <f>J141+J142+J147+J143+J145</f>
        <v>2.4</v>
      </c>
      <c r="K140" s="37">
        <f>K141+K142+K147+K143+K146+K144+K145</f>
        <v>4.5999999999999996</v>
      </c>
      <c r="L140" s="37">
        <f t="shared" ref="L140:N140" si="13">L141+L142+L147+L143+L146+L144+L145</f>
        <v>8.3000000000000007</v>
      </c>
      <c r="M140" s="37">
        <f t="shared" si="13"/>
        <v>3</v>
      </c>
      <c r="N140" s="37">
        <f t="shared" si="13"/>
        <v>3</v>
      </c>
      <c r="O140" s="5" t="s">
        <v>453</v>
      </c>
      <c r="P140" s="5" t="s">
        <v>659</v>
      </c>
      <c r="Q140" s="5" t="s">
        <v>660</v>
      </c>
    </row>
    <row r="141" spans="1:17" ht="74.25" customHeight="1" x14ac:dyDescent="0.25">
      <c r="A141" s="42"/>
      <c r="B141" s="43"/>
      <c r="C141" s="41"/>
      <c r="D141" s="37">
        <f t="shared" si="10"/>
        <v>10.200000000000001</v>
      </c>
      <c r="E141" s="37">
        <v>0</v>
      </c>
      <c r="F141" s="37">
        <v>0.9</v>
      </c>
      <c r="G141" s="37">
        <v>0</v>
      </c>
      <c r="H141" s="37">
        <v>0</v>
      </c>
      <c r="I141" s="37">
        <v>9.3000000000000007</v>
      </c>
      <c r="J141" s="37">
        <v>0</v>
      </c>
      <c r="K141" s="38">
        <v>0</v>
      </c>
      <c r="L141" s="38">
        <v>0</v>
      </c>
      <c r="M141" s="37">
        <v>0</v>
      </c>
      <c r="N141" s="37">
        <v>0</v>
      </c>
      <c r="O141" s="5" t="s">
        <v>275</v>
      </c>
      <c r="P141" s="5" t="s">
        <v>308</v>
      </c>
      <c r="Q141" s="5" t="s">
        <v>351</v>
      </c>
    </row>
    <row r="142" spans="1:17" ht="74.25" customHeight="1" x14ac:dyDescent="0.25">
      <c r="A142" s="42"/>
      <c r="B142" s="43"/>
      <c r="C142" s="41"/>
      <c r="D142" s="37">
        <f t="shared" si="10"/>
        <v>9.1</v>
      </c>
      <c r="E142" s="37">
        <v>1</v>
      </c>
      <c r="F142" s="37">
        <v>1</v>
      </c>
      <c r="G142" s="37">
        <v>1</v>
      </c>
      <c r="H142" s="37">
        <v>1</v>
      </c>
      <c r="I142" s="37">
        <v>0.8</v>
      </c>
      <c r="J142" s="37">
        <v>1.2</v>
      </c>
      <c r="K142" s="37">
        <v>1.6</v>
      </c>
      <c r="L142" s="37">
        <v>1.5</v>
      </c>
      <c r="M142" s="37">
        <v>0</v>
      </c>
      <c r="N142" s="37">
        <v>0</v>
      </c>
      <c r="O142" s="5" t="s">
        <v>496</v>
      </c>
      <c r="P142" s="5" t="s">
        <v>26</v>
      </c>
      <c r="Q142" s="5" t="s">
        <v>526</v>
      </c>
    </row>
    <row r="143" spans="1:17" ht="74.25" customHeight="1" x14ac:dyDescent="0.25">
      <c r="A143" s="42"/>
      <c r="B143" s="43"/>
      <c r="C143" s="41"/>
      <c r="D143" s="37">
        <f t="shared" si="10"/>
        <v>2.6</v>
      </c>
      <c r="E143" s="37">
        <v>0</v>
      </c>
      <c r="F143" s="37">
        <v>0</v>
      </c>
      <c r="G143" s="37">
        <v>0</v>
      </c>
      <c r="H143" s="37">
        <v>0</v>
      </c>
      <c r="I143" s="37">
        <v>2.6</v>
      </c>
      <c r="J143" s="37">
        <v>0</v>
      </c>
      <c r="K143" s="38">
        <v>0</v>
      </c>
      <c r="L143" s="38">
        <v>0</v>
      </c>
      <c r="M143" s="37">
        <v>0</v>
      </c>
      <c r="N143" s="37">
        <v>0</v>
      </c>
      <c r="O143" s="5">
        <v>2023</v>
      </c>
      <c r="P143" s="5" t="s">
        <v>302</v>
      </c>
      <c r="Q143" s="5" t="s">
        <v>345</v>
      </c>
    </row>
    <row r="144" spans="1:17" ht="74.25" customHeight="1" x14ac:dyDescent="0.25">
      <c r="A144" s="42"/>
      <c r="B144" s="43"/>
      <c r="C144" s="41"/>
      <c r="D144" s="37">
        <f t="shared" si="10"/>
        <v>3.8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8">
        <v>0</v>
      </c>
      <c r="L144" s="38">
        <v>3.8</v>
      </c>
      <c r="M144" s="37">
        <v>0</v>
      </c>
      <c r="N144" s="37">
        <v>0</v>
      </c>
      <c r="O144" s="5">
        <v>2026</v>
      </c>
      <c r="P144" s="5" t="s">
        <v>387</v>
      </c>
      <c r="Q144" s="5" t="s">
        <v>540</v>
      </c>
    </row>
    <row r="145" spans="1:17" ht="74.25" customHeight="1" x14ac:dyDescent="0.25">
      <c r="A145" s="42"/>
      <c r="B145" s="43"/>
      <c r="C145" s="41"/>
      <c r="D145" s="37">
        <f t="shared" si="10"/>
        <v>1.2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1.2</v>
      </c>
      <c r="K145" s="38">
        <v>0</v>
      </c>
      <c r="L145" s="38">
        <v>0</v>
      </c>
      <c r="M145" s="37">
        <v>0</v>
      </c>
      <c r="N145" s="37">
        <v>0</v>
      </c>
      <c r="O145" s="5">
        <v>2024</v>
      </c>
      <c r="P145" s="5" t="s">
        <v>10</v>
      </c>
      <c r="Q145" s="5" t="s">
        <v>372</v>
      </c>
    </row>
    <row r="146" spans="1:17" ht="74.25" customHeight="1" x14ac:dyDescent="0.25">
      <c r="A146" s="42"/>
      <c r="B146" s="43"/>
      <c r="C146" s="41"/>
      <c r="D146" s="37">
        <f t="shared" si="10"/>
        <v>12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3</v>
      </c>
      <c r="L146" s="37">
        <v>3</v>
      </c>
      <c r="M146" s="37">
        <v>3</v>
      </c>
      <c r="N146" s="37">
        <v>3</v>
      </c>
      <c r="O146" s="5" t="s">
        <v>520</v>
      </c>
      <c r="P146" s="5" t="s">
        <v>16</v>
      </c>
      <c r="Q146" s="5" t="s">
        <v>564</v>
      </c>
    </row>
    <row r="147" spans="1:17" ht="74.25" customHeight="1" x14ac:dyDescent="0.25">
      <c r="A147" s="42"/>
      <c r="B147" s="43"/>
      <c r="C147" s="41"/>
      <c r="D147" s="37">
        <f t="shared" si="10"/>
        <v>4.9000000000000004</v>
      </c>
      <c r="E147" s="37">
        <v>0</v>
      </c>
      <c r="F147" s="37">
        <v>0</v>
      </c>
      <c r="G147" s="37">
        <v>0</v>
      </c>
      <c r="H147" s="37">
        <v>4.9000000000000004</v>
      </c>
      <c r="I147" s="37">
        <v>0</v>
      </c>
      <c r="J147" s="37">
        <v>0</v>
      </c>
      <c r="K147" s="38">
        <v>0</v>
      </c>
      <c r="L147" s="38">
        <v>0</v>
      </c>
      <c r="M147" s="37">
        <v>0</v>
      </c>
      <c r="N147" s="37">
        <v>0</v>
      </c>
      <c r="O147" s="5">
        <v>2022</v>
      </c>
      <c r="P147" s="5" t="s">
        <v>5</v>
      </c>
      <c r="Q147" s="5" t="s">
        <v>339</v>
      </c>
    </row>
    <row r="148" spans="1:17" ht="156" customHeight="1" x14ac:dyDescent="0.25">
      <c r="A148" s="42"/>
      <c r="B148" s="43" t="s">
        <v>423</v>
      </c>
      <c r="C148" s="41" t="s">
        <v>1</v>
      </c>
      <c r="D148" s="37">
        <f t="shared" si="10"/>
        <v>373.29999999999995</v>
      </c>
      <c r="E148" s="37">
        <f>E149+E150+E151+E153+E154+E155+E156+E157+E158+E159+E160+E162+E163+E165+E164</f>
        <v>20.8</v>
      </c>
      <c r="F148" s="37">
        <f>F149+F150+F151+F153+F154+F155+F156+F157+F158+F159+F160+F162+F163+F165+F164</f>
        <v>14.6</v>
      </c>
      <c r="G148" s="37">
        <f>G149+G150+G151+G153+G154+G155+G156+G157+G158+G159+G160+G162+G163+G165+G164</f>
        <v>38.9</v>
      </c>
      <c r="H148" s="37">
        <f>H149+H150+H151+H153+H154+H155+H156+H157+H158+H159+H160+H162+H163+H165+H164+H161</f>
        <v>17.600000000000001</v>
      </c>
      <c r="I148" s="37">
        <f>I149+I150+I151+I153+I154+I155+I156+I157+I158+I159+I160+I162+I163+I165+I164</f>
        <v>34</v>
      </c>
      <c r="J148" s="37">
        <f>J149+J150+J151+J153+J154+J155+J156+J157+J158+J159+J160+J162+J163+J165+J164+J152</f>
        <v>74.8</v>
      </c>
      <c r="K148" s="37">
        <f t="shared" ref="K148:N148" si="14">K149+K150+K151+K153+K154+K155+K156+K157+K158+K159+K160+K162+K163+K165+K164</f>
        <v>65.099999999999994</v>
      </c>
      <c r="L148" s="37">
        <f t="shared" si="14"/>
        <v>38.099999999999994</v>
      </c>
      <c r="M148" s="37">
        <f t="shared" si="14"/>
        <v>34.700000000000003</v>
      </c>
      <c r="N148" s="37">
        <f t="shared" si="14"/>
        <v>34.700000000000003</v>
      </c>
      <c r="O148" s="5" t="s">
        <v>453</v>
      </c>
      <c r="P148" s="5" t="s">
        <v>659</v>
      </c>
      <c r="Q148" s="5" t="s">
        <v>627</v>
      </c>
    </row>
    <row r="149" spans="1:17" ht="103.5" customHeight="1" x14ac:dyDescent="0.25">
      <c r="A149" s="42"/>
      <c r="B149" s="43"/>
      <c r="C149" s="41"/>
      <c r="D149" s="37">
        <f t="shared" si="10"/>
        <v>85.800000000000011</v>
      </c>
      <c r="E149" s="37">
        <v>2.4</v>
      </c>
      <c r="F149" s="37">
        <v>5</v>
      </c>
      <c r="G149" s="37">
        <v>18.8</v>
      </c>
      <c r="H149" s="37">
        <v>1.4</v>
      </c>
      <c r="I149" s="37">
        <v>0</v>
      </c>
      <c r="J149" s="37">
        <v>13.6</v>
      </c>
      <c r="K149" s="37">
        <v>29.6</v>
      </c>
      <c r="L149" s="37">
        <v>5</v>
      </c>
      <c r="M149" s="37">
        <v>5</v>
      </c>
      <c r="N149" s="37">
        <v>5</v>
      </c>
      <c r="O149" s="5" t="s">
        <v>612</v>
      </c>
      <c r="P149" s="5" t="s">
        <v>13</v>
      </c>
      <c r="Q149" s="5" t="s">
        <v>613</v>
      </c>
    </row>
    <row r="150" spans="1:17" ht="74.25" customHeight="1" x14ac:dyDescent="0.25">
      <c r="A150" s="42"/>
      <c r="B150" s="43"/>
      <c r="C150" s="41"/>
      <c r="D150" s="37">
        <f t="shared" si="10"/>
        <v>3.2</v>
      </c>
      <c r="E150" s="37">
        <v>0</v>
      </c>
      <c r="F150" s="37">
        <v>0</v>
      </c>
      <c r="G150" s="37">
        <v>3.2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5">
        <v>2021</v>
      </c>
      <c r="P150" s="5" t="s">
        <v>26</v>
      </c>
      <c r="Q150" s="5" t="s">
        <v>420</v>
      </c>
    </row>
    <row r="151" spans="1:17" ht="74.25" customHeight="1" x14ac:dyDescent="0.25">
      <c r="A151" s="42"/>
      <c r="B151" s="43"/>
      <c r="C151" s="41"/>
      <c r="D151" s="37">
        <f t="shared" si="10"/>
        <v>1.8</v>
      </c>
      <c r="E151" s="37">
        <v>1.8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5">
        <v>2019</v>
      </c>
      <c r="P151" s="5" t="s">
        <v>32</v>
      </c>
      <c r="Q151" s="5" t="s">
        <v>149</v>
      </c>
    </row>
    <row r="152" spans="1:17" ht="74.25" customHeight="1" x14ac:dyDescent="0.25">
      <c r="A152" s="42"/>
      <c r="B152" s="43"/>
      <c r="C152" s="41"/>
      <c r="D152" s="37">
        <f t="shared" si="10"/>
        <v>26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26</v>
      </c>
      <c r="K152" s="38">
        <v>0</v>
      </c>
      <c r="L152" s="38">
        <v>0</v>
      </c>
      <c r="M152" s="37">
        <v>0</v>
      </c>
      <c r="N152" s="37">
        <v>0</v>
      </c>
      <c r="O152" s="5">
        <v>2024</v>
      </c>
      <c r="P152" s="5" t="s">
        <v>10</v>
      </c>
      <c r="Q152" s="5" t="s">
        <v>415</v>
      </c>
    </row>
    <row r="153" spans="1:17" ht="74.25" customHeight="1" x14ac:dyDescent="0.25">
      <c r="A153" s="42"/>
      <c r="B153" s="43"/>
      <c r="C153" s="41"/>
      <c r="D153" s="37">
        <f t="shared" si="10"/>
        <v>13.100000000000001</v>
      </c>
      <c r="E153" s="37">
        <v>5.2</v>
      </c>
      <c r="F153" s="37">
        <v>0</v>
      </c>
      <c r="G153" s="37">
        <v>0</v>
      </c>
      <c r="H153" s="37">
        <v>0</v>
      </c>
      <c r="I153" s="37">
        <v>7.9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5" t="s">
        <v>355</v>
      </c>
      <c r="P153" s="5" t="s">
        <v>12</v>
      </c>
      <c r="Q153" s="5" t="s">
        <v>414</v>
      </c>
    </row>
    <row r="154" spans="1:17" ht="74.25" customHeight="1" x14ac:dyDescent="0.25">
      <c r="A154" s="42"/>
      <c r="B154" s="43"/>
      <c r="C154" s="41"/>
      <c r="D154" s="37">
        <f t="shared" si="10"/>
        <v>3.2</v>
      </c>
      <c r="E154" s="37">
        <v>3.2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5">
        <v>2019</v>
      </c>
      <c r="P154" s="5" t="s">
        <v>146</v>
      </c>
      <c r="Q154" s="5" t="s">
        <v>147</v>
      </c>
    </row>
    <row r="155" spans="1:17" ht="74.25" customHeight="1" x14ac:dyDescent="0.25">
      <c r="A155" s="42"/>
      <c r="B155" s="43"/>
      <c r="C155" s="41"/>
      <c r="D155" s="37">
        <f t="shared" si="10"/>
        <v>14.6</v>
      </c>
      <c r="E155" s="37">
        <v>0</v>
      </c>
      <c r="F155" s="37">
        <v>0</v>
      </c>
      <c r="G155" s="37">
        <v>4.9000000000000004</v>
      </c>
      <c r="H155" s="37">
        <v>0</v>
      </c>
      <c r="I155" s="37">
        <v>0</v>
      </c>
      <c r="J155" s="37">
        <v>9.6999999999999993</v>
      </c>
      <c r="K155" s="37">
        <v>0</v>
      </c>
      <c r="L155" s="37">
        <v>0</v>
      </c>
      <c r="M155" s="37">
        <v>0</v>
      </c>
      <c r="N155" s="37">
        <v>0</v>
      </c>
      <c r="O155" s="5" t="s">
        <v>404</v>
      </c>
      <c r="P155" s="5" t="s">
        <v>308</v>
      </c>
      <c r="Q155" s="5" t="s">
        <v>403</v>
      </c>
    </row>
    <row r="156" spans="1:17" ht="112.5" customHeight="1" x14ac:dyDescent="0.25">
      <c r="A156" s="42"/>
      <c r="B156" s="43"/>
      <c r="C156" s="41"/>
      <c r="D156" s="37">
        <f t="shared" si="10"/>
        <v>1.5</v>
      </c>
      <c r="E156" s="37">
        <v>1.5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5">
        <v>2019</v>
      </c>
      <c r="P156" s="5" t="s">
        <v>18</v>
      </c>
      <c r="Q156" s="5" t="s">
        <v>159</v>
      </c>
    </row>
    <row r="157" spans="1:17" ht="74.25" customHeight="1" x14ac:dyDescent="0.25">
      <c r="A157" s="42"/>
      <c r="B157" s="43"/>
      <c r="C157" s="41"/>
      <c r="D157" s="37">
        <f t="shared" si="10"/>
        <v>34.5</v>
      </c>
      <c r="E157" s="37">
        <v>0</v>
      </c>
      <c r="F157" s="37">
        <v>4.8</v>
      </c>
      <c r="G157" s="37">
        <v>0</v>
      </c>
      <c r="H157" s="37">
        <v>10.9</v>
      </c>
      <c r="I157" s="37">
        <v>1.2</v>
      </c>
      <c r="J157" s="37">
        <v>1.7</v>
      </c>
      <c r="K157" s="37">
        <v>15.9</v>
      </c>
      <c r="L157" s="37">
        <v>0</v>
      </c>
      <c r="M157" s="37">
        <v>0</v>
      </c>
      <c r="N157" s="37">
        <v>0</v>
      </c>
      <c r="O157" s="5" t="s">
        <v>510</v>
      </c>
      <c r="P157" s="5" t="s">
        <v>5</v>
      </c>
      <c r="Q157" s="5" t="s">
        <v>511</v>
      </c>
    </row>
    <row r="158" spans="1:17" ht="74.25" customHeight="1" x14ac:dyDescent="0.25">
      <c r="A158" s="42"/>
      <c r="B158" s="43"/>
      <c r="C158" s="41"/>
      <c r="D158" s="37">
        <f t="shared" si="10"/>
        <v>3.2</v>
      </c>
      <c r="E158" s="37">
        <v>1.6</v>
      </c>
      <c r="F158" s="37">
        <v>1.6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5" t="s">
        <v>268</v>
      </c>
      <c r="P158" s="5" t="s">
        <v>15</v>
      </c>
      <c r="Q158" s="5" t="s">
        <v>362</v>
      </c>
    </row>
    <row r="159" spans="1:17" ht="74.25" customHeight="1" x14ac:dyDescent="0.25">
      <c r="A159" s="42"/>
      <c r="B159" s="43"/>
      <c r="C159" s="41"/>
      <c r="D159" s="37">
        <f t="shared" si="10"/>
        <v>40</v>
      </c>
      <c r="E159" s="37">
        <v>0</v>
      </c>
      <c r="F159" s="37">
        <v>0</v>
      </c>
      <c r="G159" s="37">
        <v>2.8</v>
      </c>
      <c r="H159" s="37">
        <v>0</v>
      </c>
      <c r="I159" s="37">
        <v>6</v>
      </c>
      <c r="J159" s="37">
        <v>0</v>
      </c>
      <c r="K159" s="37">
        <v>1.2</v>
      </c>
      <c r="L159" s="37">
        <v>10</v>
      </c>
      <c r="M159" s="37">
        <v>10</v>
      </c>
      <c r="N159" s="37">
        <v>10</v>
      </c>
      <c r="O159" s="5" t="s">
        <v>593</v>
      </c>
      <c r="P159" s="5" t="s">
        <v>21</v>
      </c>
      <c r="Q159" s="5" t="s">
        <v>594</v>
      </c>
    </row>
    <row r="160" spans="1:17" ht="74.25" customHeight="1" x14ac:dyDescent="0.25">
      <c r="A160" s="42"/>
      <c r="B160" s="43"/>
      <c r="C160" s="41"/>
      <c r="D160" s="37">
        <f t="shared" si="10"/>
        <v>4.9000000000000004</v>
      </c>
      <c r="E160" s="37">
        <v>0.8</v>
      </c>
      <c r="F160" s="37">
        <v>0.7</v>
      </c>
      <c r="G160" s="37">
        <v>2.6</v>
      </c>
      <c r="H160" s="37">
        <v>0.4</v>
      </c>
      <c r="I160" s="37">
        <v>0.4</v>
      </c>
      <c r="J160" s="37">
        <v>0</v>
      </c>
      <c r="K160" s="37">
        <v>0</v>
      </c>
      <c r="L160" s="37">
        <v>0</v>
      </c>
      <c r="M160" s="37">
        <v>0</v>
      </c>
      <c r="N160" s="37">
        <v>0</v>
      </c>
      <c r="O160" s="5" t="s">
        <v>270</v>
      </c>
      <c r="P160" s="5" t="s">
        <v>23</v>
      </c>
      <c r="Q160" s="5" t="s">
        <v>344</v>
      </c>
    </row>
    <row r="161" spans="1:17" ht="74.25" customHeight="1" x14ac:dyDescent="0.25">
      <c r="A161" s="42"/>
      <c r="B161" s="43"/>
      <c r="C161" s="41"/>
      <c r="D161" s="37">
        <f t="shared" si="10"/>
        <v>5.3999999999999995</v>
      </c>
      <c r="E161" s="37">
        <v>0.8</v>
      </c>
      <c r="F161" s="37">
        <v>0</v>
      </c>
      <c r="G161" s="37">
        <v>3.8</v>
      </c>
      <c r="H161" s="37">
        <v>0.8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7">
        <v>0</v>
      </c>
      <c r="O161" s="5" t="s">
        <v>282</v>
      </c>
      <c r="P161" s="5" t="s">
        <v>9</v>
      </c>
      <c r="Q161" s="5" t="s">
        <v>328</v>
      </c>
    </row>
    <row r="162" spans="1:17" ht="74.25" customHeight="1" x14ac:dyDescent="0.25">
      <c r="A162" s="42"/>
      <c r="B162" s="43"/>
      <c r="C162" s="41"/>
      <c r="D162" s="37">
        <f t="shared" si="10"/>
        <v>13.9</v>
      </c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7.5</v>
      </c>
      <c r="K162" s="37">
        <v>3</v>
      </c>
      <c r="L162" s="37">
        <v>3.4</v>
      </c>
      <c r="M162" s="37">
        <v>0</v>
      </c>
      <c r="N162" s="37">
        <v>0</v>
      </c>
      <c r="O162" s="5" t="s">
        <v>503</v>
      </c>
      <c r="P162" s="5" t="s">
        <v>387</v>
      </c>
      <c r="Q162" s="5" t="s">
        <v>535</v>
      </c>
    </row>
    <row r="163" spans="1:17" ht="74.25" customHeight="1" x14ac:dyDescent="0.25">
      <c r="A163" s="42"/>
      <c r="B163" s="43"/>
      <c r="C163" s="41"/>
      <c r="D163" s="37">
        <f t="shared" si="10"/>
        <v>10.3</v>
      </c>
      <c r="E163" s="37">
        <v>0.6</v>
      </c>
      <c r="F163" s="37">
        <v>0.6</v>
      </c>
      <c r="G163" s="37">
        <v>1</v>
      </c>
      <c r="H163" s="37">
        <v>1.2</v>
      </c>
      <c r="I163" s="37">
        <v>0.1</v>
      </c>
      <c r="J163" s="37">
        <v>0.4</v>
      </c>
      <c r="K163" s="37">
        <v>0.4</v>
      </c>
      <c r="L163" s="37">
        <v>2</v>
      </c>
      <c r="M163" s="37">
        <v>2</v>
      </c>
      <c r="N163" s="37">
        <v>2</v>
      </c>
      <c r="O163" s="5" t="s">
        <v>453</v>
      </c>
      <c r="P163" s="5" t="s">
        <v>8</v>
      </c>
      <c r="Q163" s="5" t="s">
        <v>586</v>
      </c>
    </row>
    <row r="164" spans="1:17" ht="74.25" customHeight="1" x14ac:dyDescent="0.25">
      <c r="A164" s="42"/>
      <c r="B164" s="43"/>
      <c r="C164" s="41"/>
      <c r="D164" s="37">
        <f t="shared" si="10"/>
        <v>67.8</v>
      </c>
      <c r="E164" s="37">
        <v>0</v>
      </c>
      <c r="F164" s="37">
        <v>0</v>
      </c>
      <c r="G164" s="37">
        <v>0</v>
      </c>
      <c r="H164" s="37">
        <v>0</v>
      </c>
      <c r="I164" s="37">
        <v>16.899999999999999</v>
      </c>
      <c r="J164" s="37">
        <v>10.9</v>
      </c>
      <c r="K164" s="37">
        <v>10</v>
      </c>
      <c r="L164" s="37">
        <v>10</v>
      </c>
      <c r="M164" s="37">
        <v>10</v>
      </c>
      <c r="N164" s="37">
        <v>10</v>
      </c>
      <c r="O164" s="5" t="s">
        <v>565</v>
      </c>
      <c r="P164" s="5" t="s">
        <v>16</v>
      </c>
      <c r="Q164" s="5" t="s">
        <v>566</v>
      </c>
    </row>
    <row r="165" spans="1:17" ht="126" customHeight="1" x14ac:dyDescent="0.25">
      <c r="A165" s="42"/>
      <c r="B165" s="43"/>
      <c r="C165" s="41"/>
      <c r="D165" s="37">
        <f t="shared" si="10"/>
        <v>48.70000000000001</v>
      </c>
      <c r="E165" s="37">
        <v>3.7</v>
      </c>
      <c r="F165" s="37">
        <v>1.9</v>
      </c>
      <c r="G165" s="37">
        <v>5.6</v>
      </c>
      <c r="H165" s="37">
        <v>2.9</v>
      </c>
      <c r="I165" s="37">
        <v>1.5</v>
      </c>
      <c r="J165" s="37">
        <v>5</v>
      </c>
      <c r="K165" s="37">
        <v>5</v>
      </c>
      <c r="L165" s="37">
        <v>7.7</v>
      </c>
      <c r="M165" s="37">
        <v>7.7</v>
      </c>
      <c r="N165" s="37">
        <v>7.7</v>
      </c>
      <c r="O165" s="5" t="s">
        <v>453</v>
      </c>
      <c r="P165" s="5" t="s">
        <v>4</v>
      </c>
      <c r="Q165" s="5" t="s">
        <v>661</v>
      </c>
    </row>
    <row r="166" spans="1:17" ht="165" customHeight="1" x14ac:dyDescent="0.25">
      <c r="A166" s="42"/>
      <c r="B166" s="43" t="s">
        <v>139</v>
      </c>
      <c r="C166" s="41" t="s">
        <v>1</v>
      </c>
      <c r="D166" s="37">
        <f t="shared" si="10"/>
        <v>128.20000000000002</v>
      </c>
      <c r="E166" s="37">
        <f t="shared" ref="E166:J166" si="15">E167+E169</f>
        <v>4.8</v>
      </c>
      <c r="F166" s="37">
        <f t="shared" si="15"/>
        <v>4.5</v>
      </c>
      <c r="G166" s="37">
        <f t="shared" si="15"/>
        <v>8.9</v>
      </c>
      <c r="H166" s="37">
        <f t="shared" si="15"/>
        <v>5.8</v>
      </c>
      <c r="I166" s="37">
        <f t="shared" si="15"/>
        <v>15.2</v>
      </c>
      <c r="J166" s="37">
        <f t="shared" si="15"/>
        <v>10</v>
      </c>
      <c r="K166" s="37">
        <f>K167+K169+K168</f>
        <v>16.3</v>
      </c>
      <c r="L166" s="37">
        <f t="shared" ref="L166:N166" si="16">L167+L169+L168</f>
        <v>20.9</v>
      </c>
      <c r="M166" s="37">
        <f t="shared" si="16"/>
        <v>20.9</v>
      </c>
      <c r="N166" s="37">
        <f t="shared" si="16"/>
        <v>20.9</v>
      </c>
      <c r="O166" s="5" t="s">
        <v>453</v>
      </c>
      <c r="P166" s="5" t="s">
        <v>683</v>
      </c>
      <c r="Q166" s="41"/>
    </row>
    <row r="167" spans="1:17" ht="74.25" customHeight="1" x14ac:dyDescent="0.25">
      <c r="A167" s="42"/>
      <c r="B167" s="43"/>
      <c r="C167" s="41"/>
      <c r="D167" s="37">
        <f t="shared" si="10"/>
        <v>56.100000000000009</v>
      </c>
      <c r="E167" s="37">
        <v>0</v>
      </c>
      <c r="F167" s="37">
        <v>0</v>
      </c>
      <c r="G167" s="37">
        <v>5</v>
      </c>
      <c r="H167" s="37">
        <v>0</v>
      </c>
      <c r="I167" s="37">
        <v>12.5</v>
      </c>
      <c r="J167" s="37">
        <v>5</v>
      </c>
      <c r="K167" s="37">
        <v>6</v>
      </c>
      <c r="L167" s="37">
        <v>9.1999999999999993</v>
      </c>
      <c r="M167" s="37">
        <v>9.1999999999999993</v>
      </c>
      <c r="N167" s="37">
        <v>9.1999999999999993</v>
      </c>
      <c r="O167" s="5" t="s">
        <v>587</v>
      </c>
      <c r="P167" s="5" t="s">
        <v>8</v>
      </c>
      <c r="Q167" s="41"/>
    </row>
    <row r="168" spans="1:17" ht="74.25" customHeight="1" x14ac:dyDescent="0.25">
      <c r="A168" s="42"/>
      <c r="B168" s="43"/>
      <c r="C168" s="41"/>
      <c r="D168" s="37">
        <f t="shared" ref="D168" si="17">E168+F168+G168+H168+I168+J168+K168+L168+M168+N168</f>
        <v>15</v>
      </c>
      <c r="E168" s="37">
        <v>0</v>
      </c>
      <c r="F168" s="37">
        <v>0</v>
      </c>
      <c r="G168" s="37">
        <v>0</v>
      </c>
      <c r="H168" s="37">
        <v>0</v>
      </c>
      <c r="I168" s="37">
        <v>0</v>
      </c>
      <c r="J168" s="37">
        <v>0</v>
      </c>
      <c r="K168" s="37">
        <v>3</v>
      </c>
      <c r="L168" s="37">
        <v>4</v>
      </c>
      <c r="M168" s="37">
        <v>4</v>
      </c>
      <c r="N168" s="37">
        <v>4</v>
      </c>
      <c r="O168" s="5" t="s">
        <v>520</v>
      </c>
      <c r="P168" s="5" t="s">
        <v>21</v>
      </c>
      <c r="Q168" s="41"/>
    </row>
    <row r="169" spans="1:17" ht="74.25" customHeight="1" x14ac:dyDescent="0.25">
      <c r="A169" s="42"/>
      <c r="B169" s="43"/>
      <c r="C169" s="41"/>
      <c r="D169" s="37">
        <f t="shared" si="10"/>
        <v>57.100000000000009</v>
      </c>
      <c r="E169" s="37">
        <v>4.8</v>
      </c>
      <c r="F169" s="37">
        <v>4.5</v>
      </c>
      <c r="G169" s="37">
        <v>3.9</v>
      </c>
      <c r="H169" s="37">
        <v>5.8</v>
      </c>
      <c r="I169" s="37">
        <v>2.7</v>
      </c>
      <c r="J169" s="37">
        <v>5</v>
      </c>
      <c r="K169" s="37">
        <v>7.3</v>
      </c>
      <c r="L169" s="37">
        <v>7.7</v>
      </c>
      <c r="M169" s="37">
        <v>7.7</v>
      </c>
      <c r="N169" s="37">
        <v>7.7</v>
      </c>
      <c r="O169" s="5" t="s">
        <v>453</v>
      </c>
      <c r="P169" s="5" t="s">
        <v>13</v>
      </c>
      <c r="Q169" s="41"/>
    </row>
    <row r="170" spans="1:17" ht="170.25" customHeight="1" x14ac:dyDescent="0.25">
      <c r="A170" s="42"/>
      <c r="B170" s="43" t="s">
        <v>29</v>
      </c>
      <c r="C170" s="41" t="s">
        <v>1</v>
      </c>
      <c r="D170" s="37">
        <f t="shared" si="10"/>
        <v>78.2</v>
      </c>
      <c r="E170" s="37">
        <f t="shared" ref="E170:I170" si="18">E171+E173</f>
        <v>0</v>
      </c>
      <c r="F170" s="37">
        <f t="shared" si="18"/>
        <v>12.5</v>
      </c>
      <c r="G170" s="37">
        <f t="shared" si="18"/>
        <v>0</v>
      </c>
      <c r="H170" s="37">
        <f t="shared" si="18"/>
        <v>15.7</v>
      </c>
      <c r="I170" s="37">
        <f t="shared" si="18"/>
        <v>0</v>
      </c>
      <c r="J170" s="37">
        <f>J171+J173+J172</f>
        <v>40</v>
      </c>
      <c r="K170" s="37">
        <f t="shared" ref="K170:N170" si="19">K171+K173+K172</f>
        <v>0</v>
      </c>
      <c r="L170" s="37">
        <f t="shared" si="19"/>
        <v>0</v>
      </c>
      <c r="M170" s="37">
        <f t="shared" si="19"/>
        <v>10</v>
      </c>
      <c r="N170" s="37">
        <f t="shared" si="19"/>
        <v>0</v>
      </c>
      <c r="O170" s="5" t="s">
        <v>628</v>
      </c>
      <c r="P170" s="5" t="s">
        <v>684</v>
      </c>
      <c r="Q170" s="41"/>
    </row>
    <row r="171" spans="1:17" ht="74.25" customHeight="1" x14ac:dyDescent="0.25">
      <c r="A171" s="42"/>
      <c r="B171" s="43"/>
      <c r="C171" s="41"/>
      <c r="D171" s="37">
        <f t="shared" si="10"/>
        <v>12.5</v>
      </c>
      <c r="E171" s="37">
        <v>0</v>
      </c>
      <c r="F171" s="37">
        <v>12.5</v>
      </c>
      <c r="G171" s="37">
        <v>0</v>
      </c>
      <c r="H171" s="37">
        <v>0</v>
      </c>
      <c r="I171" s="37">
        <v>0</v>
      </c>
      <c r="J171" s="37">
        <v>0</v>
      </c>
      <c r="K171" s="37">
        <v>0</v>
      </c>
      <c r="L171" s="37">
        <v>0</v>
      </c>
      <c r="M171" s="37">
        <v>0</v>
      </c>
      <c r="N171" s="37">
        <v>0</v>
      </c>
      <c r="O171" s="5">
        <v>2020</v>
      </c>
      <c r="P171" s="5" t="s">
        <v>8</v>
      </c>
      <c r="Q171" s="41"/>
    </row>
    <row r="172" spans="1:17" ht="74.25" customHeight="1" x14ac:dyDescent="0.25">
      <c r="A172" s="42"/>
      <c r="B172" s="43"/>
      <c r="C172" s="41"/>
      <c r="D172" s="37">
        <f t="shared" si="10"/>
        <v>50</v>
      </c>
      <c r="E172" s="37">
        <v>0</v>
      </c>
      <c r="F172" s="37">
        <v>0</v>
      </c>
      <c r="G172" s="37">
        <v>0</v>
      </c>
      <c r="H172" s="37">
        <v>0</v>
      </c>
      <c r="I172" s="37">
        <v>0</v>
      </c>
      <c r="J172" s="37">
        <v>40</v>
      </c>
      <c r="K172" s="37">
        <v>0</v>
      </c>
      <c r="L172" s="37">
        <v>0</v>
      </c>
      <c r="M172" s="37">
        <v>10</v>
      </c>
      <c r="N172" s="37">
        <v>0</v>
      </c>
      <c r="O172" s="5" t="s">
        <v>598</v>
      </c>
      <c r="P172" s="5" t="s">
        <v>21</v>
      </c>
      <c r="Q172" s="41"/>
    </row>
    <row r="173" spans="1:17" ht="74.25" customHeight="1" x14ac:dyDescent="0.25">
      <c r="A173" s="42"/>
      <c r="B173" s="43"/>
      <c r="C173" s="41"/>
      <c r="D173" s="37">
        <f t="shared" si="10"/>
        <v>15.7</v>
      </c>
      <c r="E173" s="37">
        <v>0</v>
      </c>
      <c r="F173" s="37">
        <v>0</v>
      </c>
      <c r="G173" s="37">
        <v>0</v>
      </c>
      <c r="H173" s="37">
        <v>15.7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7">
        <v>0</v>
      </c>
      <c r="O173" s="5">
        <v>2022</v>
      </c>
      <c r="P173" s="5" t="s">
        <v>13</v>
      </c>
      <c r="Q173" s="41"/>
    </row>
    <row r="174" spans="1:17" ht="180.75" customHeight="1" x14ac:dyDescent="0.25">
      <c r="A174" s="42"/>
      <c r="B174" s="43" t="s">
        <v>251</v>
      </c>
      <c r="C174" s="41" t="s">
        <v>1</v>
      </c>
      <c r="D174" s="37">
        <f t="shared" si="10"/>
        <v>11577.300000000001</v>
      </c>
      <c r="E174" s="37">
        <f>E176+E179+E180+E181+E182+E183+E184+E185+E186+E187+E188</f>
        <v>1821.5000000000002</v>
      </c>
      <c r="F174" s="37">
        <f>F176+F179+F180+F181+F182+F183+F184+F185+F186+F187+F188</f>
        <v>556.6</v>
      </c>
      <c r="G174" s="37">
        <f>G176+G179+G180+G181+G182+G183+G184+G185+G186+G187+G188</f>
        <v>536.79999999999995</v>
      </c>
      <c r="H174" s="37">
        <f>H176+H179+H180+H181+H182+H183+H184+H185+H186+H187+H188+H175</f>
        <v>504.9</v>
      </c>
      <c r="I174" s="37">
        <f>I176+I179+I180+I181+I182+I183+I184+I185+I186+I187+I188</f>
        <v>368.4</v>
      </c>
      <c r="J174" s="37">
        <f>J176+J179+J180+J181+J182+J183+J184+J185+J186+J187+J188+J178+J177</f>
        <v>1927.6000000000001</v>
      </c>
      <c r="K174" s="37">
        <f t="shared" ref="K174:N174" si="20">K176+K179+K180+K181+K182+K183+K184+K185+K186+K187+K188+K178+K177</f>
        <v>957.50000000000011</v>
      </c>
      <c r="L174" s="37">
        <f t="shared" si="20"/>
        <v>935.40000000000009</v>
      </c>
      <c r="M174" s="37">
        <f t="shared" si="20"/>
        <v>887.40000000000009</v>
      </c>
      <c r="N174" s="37">
        <f t="shared" si="20"/>
        <v>3081.2000000000003</v>
      </c>
      <c r="O174" s="5" t="s">
        <v>453</v>
      </c>
      <c r="P174" s="5" t="s">
        <v>659</v>
      </c>
      <c r="Q174" s="41"/>
    </row>
    <row r="175" spans="1:17" ht="74.25" customHeight="1" x14ac:dyDescent="0.25">
      <c r="A175" s="42"/>
      <c r="B175" s="43"/>
      <c r="C175" s="41"/>
      <c r="D175" s="37">
        <f t="shared" si="10"/>
        <v>35.6</v>
      </c>
      <c r="E175" s="37">
        <v>7.2</v>
      </c>
      <c r="F175" s="37">
        <v>7.2</v>
      </c>
      <c r="G175" s="37">
        <v>9.4</v>
      </c>
      <c r="H175" s="37">
        <v>11.8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7">
        <v>0</v>
      </c>
      <c r="O175" s="5" t="s">
        <v>269</v>
      </c>
      <c r="P175" s="5" t="s">
        <v>9</v>
      </c>
      <c r="Q175" s="41"/>
    </row>
    <row r="176" spans="1:17" ht="74.25" customHeight="1" x14ac:dyDescent="0.25">
      <c r="A176" s="42"/>
      <c r="B176" s="43"/>
      <c r="C176" s="41"/>
      <c r="D176" s="37">
        <f t="shared" si="10"/>
        <v>13.2</v>
      </c>
      <c r="E176" s="37">
        <v>0</v>
      </c>
      <c r="F176" s="37">
        <v>0</v>
      </c>
      <c r="G176" s="37">
        <v>0</v>
      </c>
      <c r="H176" s="37">
        <v>0</v>
      </c>
      <c r="I176" s="37">
        <v>13.2</v>
      </c>
      <c r="J176" s="37">
        <v>0</v>
      </c>
      <c r="K176" s="37">
        <v>0</v>
      </c>
      <c r="L176" s="37">
        <v>0</v>
      </c>
      <c r="M176" s="37">
        <v>0</v>
      </c>
      <c r="N176" s="37">
        <v>0</v>
      </c>
      <c r="O176" s="5">
        <v>2023</v>
      </c>
      <c r="P176" s="5" t="s">
        <v>302</v>
      </c>
      <c r="Q176" s="41"/>
    </row>
    <row r="177" spans="1:17" ht="74.25" customHeight="1" x14ac:dyDescent="0.25">
      <c r="A177" s="42"/>
      <c r="B177" s="43"/>
      <c r="C177" s="41"/>
      <c r="D177" s="37">
        <f t="shared" si="10"/>
        <v>117.1</v>
      </c>
      <c r="E177" s="37">
        <v>0</v>
      </c>
      <c r="F177" s="37">
        <v>0</v>
      </c>
      <c r="G177" s="37">
        <v>0</v>
      </c>
      <c r="H177" s="37">
        <v>0</v>
      </c>
      <c r="I177" s="37">
        <v>0</v>
      </c>
      <c r="J177" s="37">
        <v>13.5</v>
      </c>
      <c r="K177" s="37">
        <v>24</v>
      </c>
      <c r="L177" s="37">
        <v>48</v>
      </c>
      <c r="M177" s="37">
        <v>15.8</v>
      </c>
      <c r="N177" s="37">
        <v>15.8</v>
      </c>
      <c r="O177" s="5" t="s">
        <v>458</v>
      </c>
      <c r="P177" s="5" t="s">
        <v>387</v>
      </c>
      <c r="Q177" s="41"/>
    </row>
    <row r="178" spans="1:17" ht="74.25" customHeight="1" x14ac:dyDescent="0.25">
      <c r="A178" s="42"/>
      <c r="B178" s="43"/>
      <c r="C178" s="41"/>
      <c r="D178" s="37">
        <f t="shared" si="10"/>
        <v>230.4</v>
      </c>
      <c r="E178" s="37">
        <v>0</v>
      </c>
      <c r="F178" s="37">
        <v>0</v>
      </c>
      <c r="G178" s="37">
        <v>0</v>
      </c>
      <c r="H178" s="37">
        <v>0</v>
      </c>
      <c r="I178" s="37">
        <v>0</v>
      </c>
      <c r="J178" s="37">
        <v>24</v>
      </c>
      <c r="K178" s="37">
        <v>39.6</v>
      </c>
      <c r="L178" s="37">
        <v>55.6</v>
      </c>
      <c r="M178" s="37">
        <v>55.6</v>
      </c>
      <c r="N178" s="37">
        <v>55.6</v>
      </c>
      <c r="O178" s="5" t="s">
        <v>458</v>
      </c>
      <c r="P178" s="5" t="s">
        <v>4</v>
      </c>
      <c r="Q178" s="41"/>
    </row>
    <row r="179" spans="1:17" ht="74.25" customHeight="1" x14ac:dyDescent="0.25">
      <c r="A179" s="42"/>
      <c r="B179" s="43"/>
      <c r="C179" s="41"/>
      <c r="D179" s="37">
        <f t="shared" si="10"/>
        <v>691.10000000000014</v>
      </c>
      <c r="E179" s="37">
        <v>22.6</v>
      </c>
      <c r="F179" s="37">
        <v>14.9</v>
      </c>
      <c r="G179" s="37">
        <v>45.5</v>
      </c>
      <c r="H179" s="37">
        <v>78</v>
      </c>
      <c r="I179" s="37">
        <v>78</v>
      </c>
      <c r="J179" s="37">
        <v>85.8</v>
      </c>
      <c r="K179" s="37">
        <v>105.7</v>
      </c>
      <c r="L179" s="37">
        <v>90.2</v>
      </c>
      <c r="M179" s="37">
        <v>80.2</v>
      </c>
      <c r="N179" s="37">
        <v>90.2</v>
      </c>
      <c r="O179" s="5" t="s">
        <v>453</v>
      </c>
      <c r="P179" s="5" t="s">
        <v>21</v>
      </c>
      <c r="Q179" s="41"/>
    </row>
    <row r="180" spans="1:17" ht="106.5" customHeight="1" x14ac:dyDescent="0.25">
      <c r="A180" s="42"/>
      <c r="B180" s="43"/>
      <c r="C180" s="41"/>
      <c r="D180" s="37">
        <f t="shared" si="10"/>
        <v>12.8</v>
      </c>
      <c r="E180" s="37">
        <v>9.6</v>
      </c>
      <c r="F180" s="37">
        <v>3.2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7">
        <v>0</v>
      </c>
      <c r="O180" s="5" t="s">
        <v>268</v>
      </c>
      <c r="P180" s="5" t="s">
        <v>18</v>
      </c>
      <c r="Q180" s="41"/>
    </row>
    <row r="181" spans="1:17" ht="74.25" customHeight="1" x14ac:dyDescent="0.25">
      <c r="A181" s="42"/>
      <c r="B181" s="43"/>
      <c r="C181" s="41"/>
      <c r="D181" s="37">
        <f t="shared" si="10"/>
        <v>361.40000000000003</v>
      </c>
      <c r="E181" s="37">
        <v>41.8</v>
      </c>
      <c r="F181" s="37">
        <v>12</v>
      </c>
      <c r="G181" s="37">
        <v>12</v>
      </c>
      <c r="H181" s="37">
        <v>220.3</v>
      </c>
      <c r="I181" s="37">
        <v>12</v>
      </c>
      <c r="J181" s="37">
        <v>12</v>
      </c>
      <c r="K181" s="37">
        <v>15.3</v>
      </c>
      <c r="L181" s="37">
        <v>12</v>
      </c>
      <c r="M181" s="37">
        <v>12</v>
      </c>
      <c r="N181" s="37">
        <v>12</v>
      </c>
      <c r="O181" s="5" t="s">
        <v>453</v>
      </c>
      <c r="P181" s="5" t="s">
        <v>8</v>
      </c>
      <c r="Q181" s="41"/>
    </row>
    <row r="182" spans="1:17" ht="74.25" customHeight="1" x14ac:dyDescent="0.25">
      <c r="A182" s="42"/>
      <c r="B182" s="43"/>
      <c r="C182" s="41"/>
      <c r="D182" s="37">
        <f t="shared" si="10"/>
        <v>30.3</v>
      </c>
      <c r="E182" s="37">
        <v>12</v>
      </c>
      <c r="F182" s="37">
        <v>10</v>
      </c>
      <c r="G182" s="37">
        <v>8.3000000000000007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5" t="s">
        <v>266</v>
      </c>
      <c r="P182" s="5" t="s">
        <v>224</v>
      </c>
      <c r="Q182" s="41"/>
    </row>
    <row r="183" spans="1:17" ht="74.25" customHeight="1" x14ac:dyDescent="0.25">
      <c r="A183" s="42"/>
      <c r="B183" s="43"/>
      <c r="C183" s="41"/>
      <c r="D183" s="37">
        <f t="shared" si="10"/>
        <v>5328.1</v>
      </c>
      <c r="E183" s="37">
        <v>1657.7</v>
      </c>
      <c r="F183" s="37">
        <v>2.5</v>
      </c>
      <c r="G183" s="37">
        <v>29.9</v>
      </c>
      <c r="H183" s="37">
        <v>0</v>
      </c>
      <c r="I183" s="37">
        <v>60</v>
      </c>
      <c r="J183" s="37">
        <v>382.2</v>
      </c>
      <c r="K183" s="37">
        <v>220</v>
      </c>
      <c r="L183" s="37">
        <v>264</v>
      </c>
      <c r="M183" s="37">
        <v>264</v>
      </c>
      <c r="N183" s="37">
        <v>2447.8000000000002</v>
      </c>
      <c r="O183" s="5" t="s">
        <v>455</v>
      </c>
      <c r="P183" s="5" t="s">
        <v>308</v>
      </c>
      <c r="Q183" s="41"/>
    </row>
    <row r="184" spans="1:17" ht="74.25" customHeight="1" x14ac:dyDescent="0.25">
      <c r="A184" s="42"/>
      <c r="B184" s="43"/>
      <c r="C184" s="41"/>
      <c r="D184" s="37">
        <f t="shared" si="10"/>
        <v>2129.4</v>
      </c>
      <c r="E184" s="37">
        <v>16.5</v>
      </c>
      <c r="F184" s="37">
        <v>467.9</v>
      </c>
      <c r="G184" s="37">
        <v>378.5</v>
      </c>
      <c r="H184" s="37">
        <v>102.2</v>
      </c>
      <c r="I184" s="37">
        <v>115.2</v>
      </c>
      <c r="J184" s="37">
        <v>181.2</v>
      </c>
      <c r="K184" s="37">
        <v>445.2</v>
      </c>
      <c r="L184" s="37">
        <v>140.9</v>
      </c>
      <c r="M184" s="37">
        <v>140.9</v>
      </c>
      <c r="N184" s="37">
        <v>140.9</v>
      </c>
      <c r="O184" s="5" t="s">
        <v>453</v>
      </c>
      <c r="P184" s="5" t="s">
        <v>16</v>
      </c>
      <c r="Q184" s="41"/>
    </row>
    <row r="185" spans="1:17" ht="74.25" customHeight="1" x14ac:dyDescent="0.25">
      <c r="A185" s="42"/>
      <c r="B185" s="43"/>
      <c r="C185" s="41"/>
      <c r="D185" s="37">
        <f t="shared" si="10"/>
        <v>2115.5</v>
      </c>
      <c r="E185" s="37">
        <v>9.9</v>
      </c>
      <c r="F185" s="37">
        <v>19.100000000000001</v>
      </c>
      <c r="G185" s="37">
        <v>23.7</v>
      </c>
      <c r="H185" s="37">
        <v>49.5</v>
      </c>
      <c r="I185" s="37">
        <v>42.2</v>
      </c>
      <c r="J185" s="37">
        <v>1171.9000000000001</v>
      </c>
      <c r="K185" s="37">
        <v>59</v>
      </c>
      <c r="L185" s="37">
        <v>250.6</v>
      </c>
      <c r="M185" s="37">
        <v>244.8</v>
      </c>
      <c r="N185" s="37">
        <v>244.8</v>
      </c>
      <c r="O185" s="5" t="s">
        <v>453</v>
      </c>
      <c r="P185" s="5" t="s">
        <v>5</v>
      </c>
      <c r="Q185" s="41"/>
    </row>
    <row r="186" spans="1:17" ht="74.25" customHeight="1" x14ac:dyDescent="0.25">
      <c r="A186" s="42"/>
      <c r="B186" s="43"/>
      <c r="C186" s="41"/>
      <c r="D186" s="37">
        <f t="shared" si="10"/>
        <v>22</v>
      </c>
      <c r="E186" s="37">
        <v>22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5">
        <v>2019</v>
      </c>
      <c r="P186" s="5" t="s">
        <v>146</v>
      </c>
      <c r="Q186" s="41"/>
    </row>
    <row r="187" spans="1:17" ht="74.25" customHeight="1" x14ac:dyDescent="0.25">
      <c r="A187" s="42"/>
      <c r="B187" s="43"/>
      <c r="C187" s="41"/>
      <c r="D187" s="37">
        <f t="shared" si="10"/>
        <v>64.7</v>
      </c>
      <c r="E187" s="37">
        <v>12</v>
      </c>
      <c r="F187" s="37">
        <v>12</v>
      </c>
      <c r="G187" s="37">
        <v>13</v>
      </c>
      <c r="H187" s="37">
        <v>13.2</v>
      </c>
      <c r="I187" s="37">
        <v>14.5</v>
      </c>
      <c r="J187" s="37">
        <v>0</v>
      </c>
      <c r="K187" s="37">
        <v>0</v>
      </c>
      <c r="L187" s="37">
        <v>0</v>
      </c>
      <c r="M187" s="37">
        <v>0</v>
      </c>
      <c r="N187" s="37">
        <v>0</v>
      </c>
      <c r="O187" s="5" t="s">
        <v>270</v>
      </c>
      <c r="P187" s="5" t="s">
        <v>12</v>
      </c>
      <c r="Q187" s="41"/>
    </row>
    <row r="188" spans="1:17" ht="74.25" customHeight="1" x14ac:dyDescent="0.25">
      <c r="A188" s="42"/>
      <c r="B188" s="43"/>
      <c r="C188" s="41"/>
      <c r="D188" s="37">
        <f t="shared" si="10"/>
        <v>449.5</v>
      </c>
      <c r="E188" s="37">
        <v>17.399999999999999</v>
      </c>
      <c r="F188" s="37">
        <v>15</v>
      </c>
      <c r="G188" s="37">
        <v>25.9</v>
      </c>
      <c r="H188" s="37">
        <v>29.9</v>
      </c>
      <c r="I188" s="37">
        <v>33.299999999999997</v>
      </c>
      <c r="J188" s="37">
        <v>57</v>
      </c>
      <c r="K188" s="37">
        <v>48.7</v>
      </c>
      <c r="L188" s="37">
        <v>74.099999999999994</v>
      </c>
      <c r="M188" s="37">
        <v>74.099999999999994</v>
      </c>
      <c r="N188" s="37">
        <v>74.099999999999994</v>
      </c>
      <c r="O188" s="5" t="s">
        <v>453</v>
      </c>
      <c r="P188" s="5" t="s">
        <v>13</v>
      </c>
      <c r="Q188" s="41"/>
    </row>
    <row r="189" spans="1:17" ht="111" customHeight="1" x14ac:dyDescent="0.25">
      <c r="A189" s="42"/>
      <c r="B189" s="43" t="s">
        <v>165</v>
      </c>
      <c r="C189" s="41" t="s">
        <v>1</v>
      </c>
      <c r="D189" s="37">
        <f t="shared" si="10"/>
        <v>204.5</v>
      </c>
      <c r="E189" s="37">
        <f>E191+E192</f>
        <v>11.3</v>
      </c>
      <c r="F189" s="37">
        <f>F191+F192</f>
        <v>17.899999999999999</v>
      </c>
      <c r="G189" s="37">
        <f>G191+G192</f>
        <v>9.5</v>
      </c>
      <c r="H189" s="37">
        <f>H191+H192</f>
        <v>18.5</v>
      </c>
      <c r="I189" s="37">
        <f>I191+I192</f>
        <v>11.6</v>
      </c>
      <c r="J189" s="37">
        <f>J191+J192+J190</f>
        <v>34.1</v>
      </c>
      <c r="K189" s="37">
        <f>K191+K192+K190</f>
        <v>14.6</v>
      </c>
      <c r="L189" s="37">
        <f>L191+L192+L190</f>
        <v>29</v>
      </c>
      <c r="M189" s="37">
        <f>M191+M192+M190</f>
        <v>29</v>
      </c>
      <c r="N189" s="37">
        <f>N191+N192+N190</f>
        <v>29</v>
      </c>
      <c r="O189" s="5" t="s">
        <v>453</v>
      </c>
      <c r="P189" s="5" t="s">
        <v>659</v>
      </c>
      <c r="Q189" s="5"/>
    </row>
    <row r="190" spans="1:17" ht="74.25" customHeight="1" x14ac:dyDescent="0.25">
      <c r="A190" s="42"/>
      <c r="B190" s="43"/>
      <c r="C190" s="41"/>
      <c r="D190" s="37">
        <f t="shared" si="10"/>
        <v>23.7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23.7</v>
      </c>
      <c r="K190" s="37">
        <v>0</v>
      </c>
      <c r="L190" s="37">
        <v>0</v>
      </c>
      <c r="M190" s="37">
        <v>0</v>
      </c>
      <c r="N190" s="37">
        <v>0</v>
      </c>
      <c r="O190" s="5">
        <v>2024</v>
      </c>
      <c r="P190" s="5" t="s">
        <v>308</v>
      </c>
      <c r="Q190" s="5"/>
    </row>
    <row r="191" spans="1:17" ht="74.25" customHeight="1" x14ac:dyDescent="0.25">
      <c r="A191" s="42"/>
      <c r="B191" s="43"/>
      <c r="C191" s="41"/>
      <c r="D191" s="37">
        <f t="shared" si="10"/>
        <v>6</v>
      </c>
      <c r="E191" s="37">
        <v>0</v>
      </c>
      <c r="F191" s="37">
        <v>6</v>
      </c>
      <c r="G191" s="37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37">
        <v>0</v>
      </c>
      <c r="O191" s="5">
        <v>2020</v>
      </c>
      <c r="P191" s="5" t="s">
        <v>8</v>
      </c>
      <c r="Q191" s="41"/>
    </row>
    <row r="192" spans="1:17" ht="74.25" customHeight="1" x14ac:dyDescent="0.25">
      <c r="A192" s="42"/>
      <c r="B192" s="43"/>
      <c r="C192" s="41"/>
      <c r="D192" s="37">
        <f t="shared" si="10"/>
        <v>174.8</v>
      </c>
      <c r="E192" s="37">
        <v>11.3</v>
      </c>
      <c r="F192" s="37">
        <v>11.9</v>
      </c>
      <c r="G192" s="37">
        <v>9.5</v>
      </c>
      <c r="H192" s="37">
        <v>18.5</v>
      </c>
      <c r="I192" s="37">
        <v>11.6</v>
      </c>
      <c r="J192" s="37">
        <v>10.4</v>
      </c>
      <c r="K192" s="37">
        <v>14.6</v>
      </c>
      <c r="L192" s="37">
        <v>29</v>
      </c>
      <c r="M192" s="37">
        <v>29</v>
      </c>
      <c r="N192" s="37">
        <v>29</v>
      </c>
      <c r="O192" s="5" t="s">
        <v>453</v>
      </c>
      <c r="P192" s="5" t="s">
        <v>13</v>
      </c>
      <c r="Q192" s="41"/>
    </row>
    <row r="193" spans="1:17" ht="110.25" customHeight="1" x14ac:dyDescent="0.25">
      <c r="A193" s="42"/>
      <c r="B193" s="43" t="s">
        <v>169</v>
      </c>
      <c r="C193" s="41" t="s">
        <v>1</v>
      </c>
      <c r="D193" s="37">
        <f t="shared" si="10"/>
        <v>30.8</v>
      </c>
      <c r="E193" s="37">
        <f t="shared" ref="E193:J193" si="21">E194+E195+E196</f>
        <v>0</v>
      </c>
      <c r="F193" s="37">
        <f t="shared" si="21"/>
        <v>2</v>
      </c>
      <c r="G193" s="37">
        <f t="shared" si="21"/>
        <v>28.8</v>
      </c>
      <c r="H193" s="37">
        <f t="shared" si="21"/>
        <v>0</v>
      </c>
      <c r="I193" s="37">
        <f t="shared" si="21"/>
        <v>0</v>
      </c>
      <c r="J193" s="37">
        <f t="shared" si="21"/>
        <v>0</v>
      </c>
      <c r="K193" s="37">
        <v>0</v>
      </c>
      <c r="L193" s="37">
        <v>0</v>
      </c>
      <c r="M193" s="37">
        <v>0</v>
      </c>
      <c r="N193" s="37">
        <v>0</v>
      </c>
      <c r="O193" s="5" t="s">
        <v>279</v>
      </c>
      <c r="P193" s="5" t="s">
        <v>38</v>
      </c>
      <c r="Q193" s="5"/>
    </row>
    <row r="194" spans="1:17" ht="74.25" customHeight="1" x14ac:dyDescent="0.25">
      <c r="A194" s="42"/>
      <c r="B194" s="43"/>
      <c r="C194" s="41"/>
      <c r="D194" s="37">
        <f t="shared" si="10"/>
        <v>8.8000000000000007</v>
      </c>
      <c r="E194" s="37">
        <v>0</v>
      </c>
      <c r="F194" s="37">
        <v>0</v>
      </c>
      <c r="G194" s="37">
        <v>8.8000000000000007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5">
        <v>2021</v>
      </c>
      <c r="P194" s="5" t="s">
        <v>13</v>
      </c>
      <c r="Q194" s="32"/>
    </row>
    <row r="195" spans="1:17" ht="74.25" customHeight="1" x14ac:dyDescent="0.25">
      <c r="A195" s="42"/>
      <c r="B195" s="43"/>
      <c r="C195" s="41"/>
      <c r="D195" s="37">
        <f t="shared" si="10"/>
        <v>20</v>
      </c>
      <c r="E195" s="37">
        <v>0</v>
      </c>
      <c r="F195" s="37">
        <v>0</v>
      </c>
      <c r="G195" s="37">
        <v>20</v>
      </c>
      <c r="H195" s="37">
        <v>0</v>
      </c>
      <c r="I195" s="37">
        <v>0</v>
      </c>
      <c r="J195" s="37">
        <v>0</v>
      </c>
      <c r="K195" s="37">
        <v>0</v>
      </c>
      <c r="L195" s="37">
        <v>0</v>
      </c>
      <c r="M195" s="37">
        <v>0</v>
      </c>
      <c r="N195" s="37">
        <v>0</v>
      </c>
      <c r="O195" s="5">
        <v>2021</v>
      </c>
      <c r="P195" s="5" t="s">
        <v>17</v>
      </c>
      <c r="Q195" s="32"/>
    </row>
    <row r="196" spans="1:17" ht="74.25" customHeight="1" x14ac:dyDescent="0.25">
      <c r="A196" s="42"/>
      <c r="B196" s="43"/>
      <c r="C196" s="41"/>
      <c r="D196" s="37">
        <f t="shared" ref="D196:D198" si="22">E196+F196+G196+H196+I196+J196+K196+L196+M196+N196</f>
        <v>2</v>
      </c>
      <c r="E196" s="37">
        <v>0</v>
      </c>
      <c r="F196" s="37">
        <v>2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7">
        <v>0</v>
      </c>
      <c r="O196" s="5">
        <v>2020</v>
      </c>
      <c r="P196" s="5" t="s">
        <v>15</v>
      </c>
      <c r="Q196" s="5"/>
    </row>
    <row r="197" spans="1:17" ht="74.25" customHeight="1" x14ac:dyDescent="0.25">
      <c r="A197" s="42"/>
      <c r="B197" s="43" t="s">
        <v>341</v>
      </c>
      <c r="C197" s="5" t="s">
        <v>1</v>
      </c>
      <c r="D197" s="37">
        <f t="shared" si="22"/>
        <v>121.6</v>
      </c>
      <c r="E197" s="37">
        <v>0</v>
      </c>
      <c r="F197" s="37">
        <v>0</v>
      </c>
      <c r="G197" s="37">
        <v>0</v>
      </c>
      <c r="H197" s="37">
        <v>0</v>
      </c>
      <c r="I197" s="37">
        <v>121.6</v>
      </c>
      <c r="J197" s="37">
        <v>0</v>
      </c>
      <c r="K197" s="37">
        <v>0</v>
      </c>
      <c r="L197" s="37">
        <v>0</v>
      </c>
      <c r="M197" s="37">
        <v>0</v>
      </c>
      <c r="N197" s="37">
        <v>0</v>
      </c>
      <c r="O197" s="5">
        <v>2023</v>
      </c>
      <c r="P197" s="5" t="s">
        <v>17</v>
      </c>
      <c r="Q197" s="5" t="s">
        <v>345</v>
      </c>
    </row>
    <row r="198" spans="1:17" ht="74.25" customHeight="1" x14ac:dyDescent="0.25">
      <c r="A198" s="42"/>
      <c r="B198" s="43"/>
      <c r="C198" s="5" t="s">
        <v>1</v>
      </c>
      <c r="D198" s="37">
        <f t="shared" si="22"/>
        <v>135.80000000000001</v>
      </c>
      <c r="E198" s="37">
        <v>0</v>
      </c>
      <c r="F198" s="37">
        <v>0</v>
      </c>
      <c r="G198" s="37">
        <v>0</v>
      </c>
      <c r="H198" s="37">
        <v>135.80000000000001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5">
        <v>2022</v>
      </c>
      <c r="P198" s="5" t="s">
        <v>5</v>
      </c>
      <c r="Q198" s="5" t="s">
        <v>193</v>
      </c>
    </row>
    <row r="199" spans="1:17" ht="74.25" customHeight="1" x14ac:dyDescent="0.25">
      <c r="A199" s="42" t="s">
        <v>68</v>
      </c>
      <c r="B199" s="51" t="s">
        <v>306</v>
      </c>
      <c r="C199" s="5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5"/>
      <c r="P199" s="62" t="s">
        <v>467</v>
      </c>
      <c r="Q199" s="5"/>
    </row>
    <row r="200" spans="1:17" ht="409.5" customHeight="1" x14ac:dyDescent="0.25">
      <c r="A200" s="42"/>
      <c r="B200" s="52"/>
      <c r="C200" s="41" t="s">
        <v>1</v>
      </c>
      <c r="D200" s="37">
        <f>E200+F200+G200+H200+I200+J200+K200+L200+M200+N200</f>
        <v>20196.7</v>
      </c>
      <c r="E200" s="37" t="s">
        <v>451</v>
      </c>
      <c r="F200" s="37">
        <v>1561.2</v>
      </c>
      <c r="G200" s="37">
        <v>2702.3</v>
      </c>
      <c r="H200" s="37">
        <v>896.2</v>
      </c>
      <c r="I200" s="37">
        <f>I201+I223+235:235+I244</f>
        <v>1337.0000000000002</v>
      </c>
      <c r="J200" s="37">
        <f>J201+J223+235:235+J244+J241</f>
        <v>3194.9</v>
      </c>
      <c r="K200" s="37">
        <f>K201+K223+235:235+K244+K241</f>
        <v>3007.1000000000004</v>
      </c>
      <c r="L200" s="37">
        <f>L201+L223+235:235+L244+L241</f>
        <v>1094.8000000000002</v>
      </c>
      <c r="M200" s="37">
        <f>M201+M223+235:235+M244+M241</f>
        <v>835.40000000000009</v>
      </c>
      <c r="N200" s="37">
        <f>N201+N223+235:235+N244+N241</f>
        <v>5151.1000000000004</v>
      </c>
      <c r="O200" s="5" t="s">
        <v>453</v>
      </c>
      <c r="P200" s="64"/>
      <c r="Q200" s="5" t="s">
        <v>24</v>
      </c>
    </row>
    <row r="201" spans="1:17" ht="193.5" customHeight="1" x14ac:dyDescent="0.25">
      <c r="A201" s="42"/>
      <c r="B201" s="43" t="s">
        <v>424</v>
      </c>
      <c r="C201" s="41"/>
      <c r="D201" s="37">
        <f t="shared" ref="D201:D267" si="23">E201+F201+G201+H201+I201+J201+K201+L201+M201+N201</f>
        <v>11657.2</v>
      </c>
      <c r="E201" s="37">
        <f>E202+E203+E204+E205+E206+E207+E208+E209+E210+E211+E212+E213+E214+E215+E216+E217+E218+E219+E222+E221</f>
        <v>391.7</v>
      </c>
      <c r="F201" s="37">
        <f>F202+F203+F204+F205+F206+F207+F208+F209+F210+F211+F212+F213+F214+F215+F216+F217+F218+F219+F222+F221</f>
        <v>1526.4</v>
      </c>
      <c r="G201" s="37">
        <f>G202+G203+G204+G205+G206+G207+G208+G209+G210+G211+G212+G213+G214+G215+G216+G217+G218+G219+G222+G221</f>
        <v>2669.2999999999997</v>
      </c>
      <c r="H201" s="37">
        <f>H202+H203+H204+H205+H206+H207+H208+H209+H210+H211+H212+H213+H214+H215+H216+H217+H218+H219+H222+H221</f>
        <v>510.1</v>
      </c>
      <c r="I201" s="37">
        <f>I202+I203+I204+I205+I206+I207+I208+I209+I210+I211+I212+I213+I214+I215+I216+I217+I218+I219+I222</f>
        <v>917.1</v>
      </c>
      <c r="J201" s="37">
        <f>J202+J203+J204+J205+J206+J207+J208+J209+J210+J211+J212+J213+J214+J215+J216+J217+J218+J219+J222</f>
        <v>2169.4</v>
      </c>
      <c r="K201" s="37">
        <f>K202+K203+K204+K205+K206+K207+K208+K209+K210+K211+K212+K213+K214+K215+K216+K217+K218+K219+K222+K220</f>
        <v>1803.7</v>
      </c>
      <c r="L201" s="37">
        <f t="shared" ref="L201:N201" si="24">L202+L203+L204+L205+L206+L207+L208+L209+L210+L211+L212+L213+L214+L215+L216+L217+L218+L219+L222+L220</f>
        <v>622.20000000000005</v>
      </c>
      <c r="M201" s="37">
        <f t="shared" si="24"/>
        <v>465.8</v>
      </c>
      <c r="N201" s="37">
        <f t="shared" si="24"/>
        <v>581.5</v>
      </c>
      <c r="O201" s="6" t="s">
        <v>453</v>
      </c>
      <c r="P201" s="5" t="s">
        <v>467</v>
      </c>
      <c r="Q201" s="5" t="s">
        <v>663</v>
      </c>
    </row>
    <row r="202" spans="1:17" ht="93.75" customHeight="1" x14ac:dyDescent="0.25">
      <c r="A202" s="42"/>
      <c r="B202" s="43"/>
      <c r="C202" s="41"/>
      <c r="D202" s="37">
        <f t="shared" si="23"/>
        <v>2062</v>
      </c>
      <c r="E202" s="37">
        <v>29.7</v>
      </c>
      <c r="F202" s="37">
        <v>372.8</v>
      </c>
      <c r="G202" s="37">
        <v>1316.1</v>
      </c>
      <c r="H202" s="37">
        <v>30</v>
      </c>
      <c r="I202" s="37">
        <v>81.400000000000006</v>
      </c>
      <c r="J202" s="37">
        <v>192</v>
      </c>
      <c r="K202" s="37">
        <v>40</v>
      </c>
      <c r="L202" s="37">
        <v>0</v>
      </c>
      <c r="M202" s="37">
        <v>0</v>
      </c>
      <c r="N202" s="37">
        <v>0</v>
      </c>
      <c r="O202" s="6" t="s">
        <v>369</v>
      </c>
      <c r="P202" s="5" t="s">
        <v>17</v>
      </c>
      <c r="Q202" s="5" t="s">
        <v>485</v>
      </c>
    </row>
    <row r="203" spans="1:17" ht="112.5" customHeight="1" x14ac:dyDescent="0.25">
      <c r="A203" s="42"/>
      <c r="B203" s="43"/>
      <c r="C203" s="41"/>
      <c r="D203" s="37">
        <f t="shared" si="23"/>
        <v>1012.3</v>
      </c>
      <c r="E203" s="37">
        <v>0</v>
      </c>
      <c r="F203" s="37">
        <v>29.8</v>
      </c>
      <c r="G203" s="37">
        <v>0</v>
      </c>
      <c r="H203" s="37">
        <v>40.5</v>
      </c>
      <c r="I203" s="37">
        <v>58.8</v>
      </c>
      <c r="J203" s="37">
        <v>97.5</v>
      </c>
      <c r="K203" s="37">
        <v>432.9</v>
      </c>
      <c r="L203" s="37">
        <v>0</v>
      </c>
      <c r="M203" s="37">
        <v>176.4</v>
      </c>
      <c r="N203" s="37">
        <v>176.4</v>
      </c>
      <c r="O203" s="5" t="s">
        <v>543</v>
      </c>
      <c r="P203" s="5" t="s">
        <v>12</v>
      </c>
      <c r="Q203" s="5" t="s">
        <v>544</v>
      </c>
    </row>
    <row r="204" spans="1:17" ht="74.25" customHeight="1" x14ac:dyDescent="0.25">
      <c r="A204" s="42"/>
      <c r="B204" s="43"/>
      <c r="C204" s="41"/>
      <c r="D204" s="37">
        <f t="shared" si="23"/>
        <v>775.4</v>
      </c>
      <c r="E204" s="37">
        <v>55.5</v>
      </c>
      <c r="F204" s="37">
        <v>0</v>
      </c>
      <c r="G204" s="37">
        <v>124.7</v>
      </c>
      <c r="H204" s="37">
        <v>154</v>
      </c>
      <c r="I204" s="37">
        <v>0</v>
      </c>
      <c r="J204" s="37">
        <v>0</v>
      </c>
      <c r="K204" s="37">
        <v>441.2</v>
      </c>
      <c r="L204" s="37">
        <v>0</v>
      </c>
      <c r="M204" s="37">
        <v>0</v>
      </c>
      <c r="N204" s="37">
        <v>0</v>
      </c>
      <c r="O204" s="5" t="s">
        <v>579</v>
      </c>
      <c r="P204" s="5" t="s">
        <v>4</v>
      </c>
      <c r="Q204" s="5" t="s">
        <v>580</v>
      </c>
    </row>
    <row r="205" spans="1:17" ht="74.25" customHeight="1" x14ac:dyDescent="0.25">
      <c r="A205" s="42"/>
      <c r="B205" s="43"/>
      <c r="C205" s="41"/>
      <c r="D205" s="37">
        <f t="shared" si="23"/>
        <v>18</v>
      </c>
      <c r="E205" s="37">
        <v>0</v>
      </c>
      <c r="F205" s="37">
        <v>0</v>
      </c>
      <c r="G205" s="37">
        <v>18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5">
        <v>2021</v>
      </c>
      <c r="P205" s="5" t="s">
        <v>23</v>
      </c>
      <c r="Q205" s="5" t="s">
        <v>171</v>
      </c>
    </row>
    <row r="206" spans="1:17" ht="74.25" customHeight="1" x14ac:dyDescent="0.25">
      <c r="A206" s="42"/>
      <c r="B206" s="43"/>
      <c r="C206" s="41"/>
      <c r="D206" s="37">
        <f t="shared" si="23"/>
        <v>283.60000000000002</v>
      </c>
      <c r="E206" s="37">
        <v>0</v>
      </c>
      <c r="F206" s="37">
        <v>187.9</v>
      </c>
      <c r="G206" s="37">
        <v>0</v>
      </c>
      <c r="H206" s="37">
        <v>0</v>
      </c>
      <c r="I206" s="37">
        <v>0</v>
      </c>
      <c r="J206" s="37">
        <v>24.3</v>
      </c>
      <c r="K206" s="37">
        <v>20</v>
      </c>
      <c r="L206" s="37">
        <v>25.7</v>
      </c>
      <c r="M206" s="37">
        <v>0</v>
      </c>
      <c r="N206" s="37">
        <v>25.7</v>
      </c>
      <c r="O206" s="5" t="s">
        <v>554</v>
      </c>
      <c r="P206" s="5" t="s">
        <v>32</v>
      </c>
      <c r="Q206" s="5" t="s">
        <v>555</v>
      </c>
    </row>
    <row r="207" spans="1:17" ht="74.25" customHeight="1" x14ac:dyDescent="0.25">
      <c r="A207" s="42"/>
      <c r="B207" s="43"/>
      <c r="C207" s="41"/>
      <c r="D207" s="37">
        <f t="shared" si="23"/>
        <v>405.90000000000009</v>
      </c>
      <c r="E207" s="37">
        <v>0</v>
      </c>
      <c r="F207" s="37">
        <v>0</v>
      </c>
      <c r="G207" s="37">
        <v>90.2</v>
      </c>
      <c r="H207" s="37">
        <v>7</v>
      </c>
      <c r="I207" s="37">
        <v>69.900000000000006</v>
      </c>
      <c r="J207" s="37">
        <v>115</v>
      </c>
      <c r="K207" s="37">
        <v>36.5</v>
      </c>
      <c r="L207" s="37">
        <v>29.1</v>
      </c>
      <c r="M207" s="37">
        <v>29.1</v>
      </c>
      <c r="N207" s="37">
        <v>29.1</v>
      </c>
      <c r="O207" s="5" t="s">
        <v>462</v>
      </c>
      <c r="P207" s="5" t="s">
        <v>156</v>
      </c>
      <c r="Q207" s="5" t="s">
        <v>573</v>
      </c>
    </row>
    <row r="208" spans="1:17" ht="74.25" customHeight="1" x14ac:dyDescent="0.25">
      <c r="A208" s="42"/>
      <c r="B208" s="43"/>
      <c r="C208" s="41"/>
      <c r="D208" s="37">
        <f t="shared" si="23"/>
        <v>78.2</v>
      </c>
      <c r="E208" s="37">
        <v>0</v>
      </c>
      <c r="F208" s="37">
        <v>78.2</v>
      </c>
      <c r="G208" s="37">
        <v>0</v>
      </c>
      <c r="H208" s="37">
        <v>0</v>
      </c>
      <c r="I208" s="37">
        <v>0</v>
      </c>
      <c r="J208" s="37">
        <v>0</v>
      </c>
      <c r="K208" s="37">
        <v>0</v>
      </c>
      <c r="L208" s="37">
        <v>0</v>
      </c>
      <c r="M208" s="37">
        <v>0</v>
      </c>
      <c r="N208" s="37">
        <v>0</v>
      </c>
      <c r="O208" s="5">
        <v>2020</v>
      </c>
      <c r="P208" s="5" t="s">
        <v>11</v>
      </c>
      <c r="Q208" s="5" t="s">
        <v>174</v>
      </c>
    </row>
    <row r="209" spans="1:17" ht="74.25" customHeight="1" x14ac:dyDescent="0.25">
      <c r="A209" s="42"/>
      <c r="B209" s="43"/>
      <c r="C209" s="41"/>
      <c r="D209" s="37">
        <f t="shared" si="23"/>
        <v>6</v>
      </c>
      <c r="E209" s="37">
        <v>6</v>
      </c>
      <c r="F209" s="37">
        <v>0</v>
      </c>
      <c r="G209" s="37">
        <v>0</v>
      </c>
      <c r="H209" s="37">
        <v>0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37">
        <v>0</v>
      </c>
      <c r="O209" s="5">
        <v>2019</v>
      </c>
      <c r="P209" s="5" t="s">
        <v>140</v>
      </c>
      <c r="Q209" s="5" t="s">
        <v>151</v>
      </c>
    </row>
    <row r="210" spans="1:17" ht="96.75" customHeight="1" x14ac:dyDescent="0.25">
      <c r="A210" s="42"/>
      <c r="B210" s="43"/>
      <c r="C210" s="41"/>
      <c r="D210" s="37">
        <f t="shared" si="23"/>
        <v>424.09999999999997</v>
      </c>
      <c r="E210" s="37">
        <v>0</v>
      </c>
      <c r="F210" s="37">
        <v>0</v>
      </c>
      <c r="G210" s="37">
        <v>9</v>
      </c>
      <c r="H210" s="37">
        <v>0</v>
      </c>
      <c r="I210" s="37">
        <v>312.39999999999998</v>
      </c>
      <c r="J210" s="37">
        <v>7.5</v>
      </c>
      <c r="K210" s="37">
        <v>47.2</v>
      </c>
      <c r="L210" s="37">
        <v>16</v>
      </c>
      <c r="M210" s="37">
        <v>16</v>
      </c>
      <c r="N210" s="37">
        <v>16</v>
      </c>
      <c r="O210" s="5" t="s">
        <v>587</v>
      </c>
      <c r="P210" s="5" t="s">
        <v>21</v>
      </c>
      <c r="Q210" s="5" t="s">
        <v>595</v>
      </c>
    </row>
    <row r="211" spans="1:17" ht="105" customHeight="1" x14ac:dyDescent="0.25">
      <c r="A211" s="42"/>
      <c r="B211" s="43"/>
      <c r="C211" s="41"/>
      <c r="D211" s="37">
        <f t="shared" si="23"/>
        <v>761.8</v>
      </c>
      <c r="E211" s="37">
        <v>14.8</v>
      </c>
      <c r="F211" s="37">
        <v>61.2</v>
      </c>
      <c r="G211" s="37">
        <v>60.8</v>
      </c>
      <c r="H211" s="37">
        <v>59.7</v>
      </c>
      <c r="I211" s="37">
        <v>44</v>
      </c>
      <c r="J211" s="37">
        <v>431.3</v>
      </c>
      <c r="K211" s="37">
        <v>0</v>
      </c>
      <c r="L211" s="37">
        <v>30</v>
      </c>
      <c r="M211" s="37">
        <v>30</v>
      </c>
      <c r="N211" s="37">
        <v>30</v>
      </c>
      <c r="O211" s="5" t="s">
        <v>517</v>
      </c>
      <c r="P211" s="5" t="s">
        <v>16</v>
      </c>
      <c r="Q211" s="5" t="s">
        <v>567</v>
      </c>
    </row>
    <row r="212" spans="1:17" ht="104.25" customHeight="1" x14ac:dyDescent="0.25">
      <c r="A212" s="42"/>
      <c r="B212" s="43"/>
      <c r="C212" s="41"/>
      <c r="D212" s="37">
        <f t="shared" si="23"/>
        <v>982.9</v>
      </c>
      <c r="E212" s="37">
        <v>0</v>
      </c>
      <c r="F212" s="37">
        <v>0</v>
      </c>
      <c r="G212" s="37">
        <v>713.8</v>
      </c>
      <c r="H212" s="37">
        <v>9</v>
      </c>
      <c r="I212" s="37">
        <v>0</v>
      </c>
      <c r="J212" s="37">
        <v>60</v>
      </c>
      <c r="K212" s="37">
        <v>142.4</v>
      </c>
      <c r="L212" s="37">
        <v>57.7</v>
      </c>
      <c r="M212" s="37">
        <v>0</v>
      </c>
      <c r="N212" s="37">
        <v>0</v>
      </c>
      <c r="O212" s="5" t="s">
        <v>527</v>
      </c>
      <c r="P212" s="5" t="s">
        <v>26</v>
      </c>
      <c r="Q212" s="5" t="s">
        <v>528</v>
      </c>
    </row>
    <row r="213" spans="1:17" ht="101.25" customHeight="1" x14ac:dyDescent="0.25">
      <c r="A213" s="42"/>
      <c r="B213" s="43"/>
      <c r="C213" s="41"/>
      <c r="D213" s="37">
        <f t="shared" si="23"/>
        <v>5.4</v>
      </c>
      <c r="E213" s="37">
        <v>5.4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5">
        <v>2019</v>
      </c>
      <c r="P213" s="5" t="s">
        <v>19</v>
      </c>
      <c r="Q213" s="5" t="s">
        <v>260</v>
      </c>
    </row>
    <row r="214" spans="1:17" ht="106.5" customHeight="1" x14ac:dyDescent="0.25">
      <c r="A214" s="42"/>
      <c r="B214" s="43"/>
      <c r="C214" s="41"/>
      <c r="D214" s="37">
        <f t="shared" si="23"/>
        <v>1346.5000000000002</v>
      </c>
      <c r="E214" s="37">
        <v>124</v>
      </c>
      <c r="F214" s="37">
        <v>246.1</v>
      </c>
      <c r="G214" s="37">
        <v>30</v>
      </c>
      <c r="H214" s="37">
        <v>95.3</v>
      </c>
      <c r="I214" s="37">
        <v>69.8</v>
      </c>
      <c r="J214" s="37">
        <v>493.6</v>
      </c>
      <c r="K214" s="37">
        <v>17.7</v>
      </c>
      <c r="L214" s="37">
        <v>180</v>
      </c>
      <c r="M214" s="37">
        <v>0</v>
      </c>
      <c r="N214" s="37">
        <v>90</v>
      </c>
      <c r="O214" s="5" t="s">
        <v>550</v>
      </c>
      <c r="P214" s="5" t="s">
        <v>10</v>
      </c>
      <c r="Q214" s="5" t="s">
        <v>600</v>
      </c>
    </row>
    <row r="215" spans="1:17" ht="105" customHeight="1" x14ac:dyDescent="0.25">
      <c r="A215" s="42"/>
      <c r="B215" s="43"/>
      <c r="C215" s="41"/>
      <c r="D215" s="37">
        <f t="shared" si="23"/>
        <v>1549.3999999999999</v>
      </c>
      <c r="E215" s="37">
        <v>122.8</v>
      </c>
      <c r="F215" s="37">
        <v>109.8</v>
      </c>
      <c r="G215" s="37">
        <v>70.2</v>
      </c>
      <c r="H215" s="37">
        <v>81.099999999999994</v>
      </c>
      <c r="I215" s="37">
        <v>151.1</v>
      </c>
      <c r="J215" s="37">
        <v>357.7</v>
      </c>
      <c r="K215" s="37">
        <v>162.30000000000001</v>
      </c>
      <c r="L215" s="37">
        <v>164.8</v>
      </c>
      <c r="M215" s="37">
        <v>164.8</v>
      </c>
      <c r="N215" s="37">
        <v>164.8</v>
      </c>
      <c r="O215" s="5" t="s">
        <v>453</v>
      </c>
      <c r="P215" s="5" t="s">
        <v>13</v>
      </c>
      <c r="Q215" s="5" t="s">
        <v>614</v>
      </c>
    </row>
    <row r="216" spans="1:17" ht="74.25" customHeight="1" x14ac:dyDescent="0.25">
      <c r="A216" s="42"/>
      <c r="B216" s="43"/>
      <c r="C216" s="41"/>
      <c r="D216" s="37">
        <f t="shared" si="23"/>
        <v>216.1</v>
      </c>
      <c r="E216" s="37">
        <v>9.5</v>
      </c>
      <c r="F216" s="37">
        <v>176.6</v>
      </c>
      <c r="G216" s="37">
        <v>15</v>
      </c>
      <c r="H216" s="37">
        <v>15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37">
        <v>0</v>
      </c>
      <c r="O216" s="5" t="s">
        <v>269</v>
      </c>
      <c r="P216" s="5" t="s">
        <v>3</v>
      </c>
      <c r="Q216" s="5" t="s">
        <v>349</v>
      </c>
    </row>
    <row r="217" spans="1:17" ht="116.25" customHeight="1" x14ac:dyDescent="0.25">
      <c r="A217" s="42"/>
      <c r="B217" s="43"/>
      <c r="C217" s="41"/>
      <c r="D217" s="37">
        <f t="shared" si="23"/>
        <v>643.20000000000005</v>
      </c>
      <c r="E217" s="37">
        <v>18</v>
      </c>
      <c r="F217" s="37">
        <v>222</v>
      </c>
      <c r="G217" s="37">
        <v>20.2</v>
      </c>
      <c r="H217" s="37">
        <v>6</v>
      </c>
      <c r="I217" s="37">
        <v>69.7</v>
      </c>
      <c r="J217" s="37">
        <v>219.3</v>
      </c>
      <c r="K217" s="37">
        <v>65.8</v>
      </c>
      <c r="L217" s="37">
        <v>22.2</v>
      </c>
      <c r="M217" s="37">
        <v>0</v>
      </c>
      <c r="N217" s="37">
        <v>0</v>
      </c>
      <c r="O217" s="5" t="s">
        <v>496</v>
      </c>
      <c r="P217" s="5" t="s">
        <v>2</v>
      </c>
      <c r="Q217" s="5" t="s">
        <v>499</v>
      </c>
    </row>
    <row r="218" spans="1:17" ht="74.25" customHeight="1" x14ac:dyDescent="0.25">
      <c r="A218" s="42"/>
      <c r="B218" s="43"/>
      <c r="C218" s="41"/>
      <c r="D218" s="37">
        <f t="shared" si="23"/>
        <v>628.6</v>
      </c>
      <c r="E218" s="37">
        <v>0</v>
      </c>
      <c r="F218" s="37">
        <v>0</v>
      </c>
      <c r="G218" s="37">
        <v>190.8</v>
      </c>
      <c r="H218" s="37">
        <v>0</v>
      </c>
      <c r="I218" s="37">
        <v>60</v>
      </c>
      <c r="J218" s="37">
        <v>119.8</v>
      </c>
      <c r="K218" s="37">
        <v>258</v>
      </c>
      <c r="L218" s="37">
        <v>0</v>
      </c>
      <c r="M218" s="37">
        <v>0</v>
      </c>
      <c r="N218" s="37">
        <v>0</v>
      </c>
      <c r="O218" s="5" t="s">
        <v>513</v>
      </c>
      <c r="P218" s="5" t="s">
        <v>5</v>
      </c>
      <c r="Q218" s="5" t="s">
        <v>514</v>
      </c>
    </row>
    <row r="219" spans="1:17" ht="74.25" customHeight="1" x14ac:dyDescent="0.25">
      <c r="A219" s="42"/>
      <c r="B219" s="43"/>
      <c r="C219" s="41"/>
      <c r="D219" s="37">
        <f t="shared" si="23"/>
        <v>36</v>
      </c>
      <c r="E219" s="37">
        <v>0</v>
      </c>
      <c r="F219" s="37">
        <v>36</v>
      </c>
      <c r="G219" s="37">
        <v>0</v>
      </c>
      <c r="H219" s="37">
        <v>0</v>
      </c>
      <c r="I219" s="37">
        <v>0</v>
      </c>
      <c r="J219" s="37">
        <v>0</v>
      </c>
      <c r="K219" s="37">
        <v>0</v>
      </c>
      <c r="L219" s="37">
        <v>0</v>
      </c>
      <c r="M219" s="37">
        <v>0</v>
      </c>
      <c r="N219" s="37">
        <v>0</v>
      </c>
      <c r="O219" s="5">
        <v>2020</v>
      </c>
      <c r="P219" s="5" t="s">
        <v>15</v>
      </c>
      <c r="Q219" s="5" t="s">
        <v>176</v>
      </c>
    </row>
    <row r="220" spans="1:17" ht="90" customHeight="1" x14ac:dyDescent="0.25">
      <c r="A220" s="42"/>
      <c r="B220" s="43"/>
      <c r="C220" s="41"/>
      <c r="D220" s="37">
        <f t="shared" si="23"/>
        <v>177.9</v>
      </c>
      <c r="E220" s="37">
        <v>0</v>
      </c>
      <c r="F220" s="37">
        <v>0</v>
      </c>
      <c r="G220" s="37">
        <v>0</v>
      </c>
      <c r="H220" s="37">
        <v>0</v>
      </c>
      <c r="I220" s="37">
        <v>0</v>
      </c>
      <c r="J220" s="37">
        <v>0</v>
      </c>
      <c r="K220" s="37">
        <v>83.4</v>
      </c>
      <c r="L220" s="37">
        <v>31.5</v>
      </c>
      <c r="M220" s="37">
        <v>31.5</v>
      </c>
      <c r="N220" s="37">
        <v>31.5</v>
      </c>
      <c r="O220" s="5" t="s">
        <v>520</v>
      </c>
      <c r="P220" s="5" t="s">
        <v>292</v>
      </c>
      <c r="Q220" s="5" t="s">
        <v>662</v>
      </c>
    </row>
    <row r="221" spans="1:17" ht="74.25" customHeight="1" x14ac:dyDescent="0.25">
      <c r="A221" s="42"/>
      <c r="B221" s="43"/>
      <c r="C221" s="41"/>
      <c r="D221" s="37">
        <f t="shared" si="23"/>
        <v>35</v>
      </c>
      <c r="E221" s="37">
        <v>6</v>
      </c>
      <c r="F221" s="37">
        <v>6</v>
      </c>
      <c r="G221" s="37">
        <v>10.5</v>
      </c>
      <c r="H221" s="37">
        <v>12.5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37">
        <v>0</v>
      </c>
      <c r="O221" s="5" t="s">
        <v>269</v>
      </c>
      <c r="P221" s="5" t="s">
        <v>9</v>
      </c>
      <c r="Q221" s="5" t="s">
        <v>329</v>
      </c>
    </row>
    <row r="222" spans="1:17" ht="74.25" customHeight="1" x14ac:dyDescent="0.25">
      <c r="A222" s="42"/>
      <c r="B222" s="43"/>
      <c r="C222" s="41"/>
      <c r="D222" s="37">
        <f t="shared" si="23"/>
        <v>208.89999999999998</v>
      </c>
      <c r="E222" s="37"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51.4</v>
      </c>
      <c r="K222" s="37">
        <v>56.3</v>
      </c>
      <c r="L222" s="37">
        <v>65.2</v>
      </c>
      <c r="M222" s="37">
        <v>18</v>
      </c>
      <c r="N222" s="37">
        <v>18</v>
      </c>
      <c r="O222" s="5" t="s">
        <v>458</v>
      </c>
      <c r="P222" s="5" t="s">
        <v>387</v>
      </c>
      <c r="Q222" s="5" t="s">
        <v>536</v>
      </c>
    </row>
    <row r="223" spans="1:17" ht="187.5" customHeight="1" x14ac:dyDescent="0.25">
      <c r="A223" s="42"/>
      <c r="B223" s="43" t="s">
        <v>197</v>
      </c>
      <c r="C223" s="41"/>
      <c r="D223" s="37">
        <f t="shared" si="23"/>
        <v>1817.5</v>
      </c>
      <c r="E223" s="37">
        <f t="shared" ref="E223:J223" si="25">E227+E234+E229+E230+E224+E231</f>
        <v>0</v>
      </c>
      <c r="F223" s="37">
        <f t="shared" si="25"/>
        <v>0</v>
      </c>
      <c r="G223" s="37">
        <f t="shared" si="25"/>
        <v>3.1</v>
      </c>
      <c r="H223" s="37">
        <f t="shared" si="25"/>
        <v>0</v>
      </c>
      <c r="I223" s="37">
        <f t="shared" si="25"/>
        <v>381.6</v>
      </c>
      <c r="J223" s="37">
        <f t="shared" si="25"/>
        <v>297.90000000000003</v>
      </c>
      <c r="K223" s="37">
        <f>K227+K234+K229+K230+K224+K231+K232+K225</f>
        <v>262.10000000000002</v>
      </c>
      <c r="L223" s="37">
        <f>L227+L234+L229+L230+L224+L231+L232+L225+L228+L233</f>
        <v>359.6</v>
      </c>
      <c r="M223" s="37">
        <f t="shared" ref="M223:N223" si="26">M227+M234+M229+M230+M224+M231+M232+M225+M228+M233</f>
        <v>256.60000000000002</v>
      </c>
      <c r="N223" s="37">
        <f t="shared" si="26"/>
        <v>256.60000000000002</v>
      </c>
      <c r="O223" s="5" t="s">
        <v>462</v>
      </c>
      <c r="P223" s="5" t="s">
        <v>467</v>
      </c>
      <c r="Q223" s="41"/>
    </row>
    <row r="224" spans="1:17" ht="74.25" customHeight="1" x14ac:dyDescent="0.25">
      <c r="A224" s="42"/>
      <c r="B224" s="43"/>
      <c r="C224" s="41"/>
      <c r="D224" s="37">
        <f t="shared" si="23"/>
        <v>100</v>
      </c>
      <c r="E224" s="37">
        <v>0</v>
      </c>
      <c r="F224" s="37">
        <v>0</v>
      </c>
      <c r="G224" s="37">
        <v>0</v>
      </c>
      <c r="H224" s="37">
        <v>0</v>
      </c>
      <c r="I224" s="37">
        <v>20</v>
      </c>
      <c r="J224" s="37">
        <v>0</v>
      </c>
      <c r="K224" s="37">
        <v>20</v>
      </c>
      <c r="L224" s="37">
        <v>20</v>
      </c>
      <c r="M224" s="37">
        <v>20</v>
      </c>
      <c r="N224" s="37">
        <v>20</v>
      </c>
      <c r="O224" s="5" t="s">
        <v>520</v>
      </c>
      <c r="P224" s="5" t="s">
        <v>21</v>
      </c>
      <c r="Q224" s="41"/>
    </row>
    <row r="225" spans="1:17" ht="74.25" customHeight="1" x14ac:dyDescent="0.25">
      <c r="A225" s="42"/>
      <c r="B225" s="43"/>
      <c r="C225" s="41"/>
      <c r="D225" s="37">
        <f t="shared" si="23"/>
        <v>313.89999999999998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88.9</v>
      </c>
      <c r="L225" s="37">
        <v>75</v>
      </c>
      <c r="M225" s="37">
        <v>75</v>
      </c>
      <c r="N225" s="37">
        <v>75</v>
      </c>
      <c r="O225" s="5" t="s">
        <v>520</v>
      </c>
      <c r="P225" s="5" t="s">
        <v>5</v>
      </c>
      <c r="Q225" s="41"/>
    </row>
    <row r="226" spans="1:17" ht="74.25" customHeight="1" x14ac:dyDescent="0.25">
      <c r="A226" s="42"/>
      <c r="B226" s="43"/>
      <c r="C226" s="41"/>
      <c r="D226" s="37">
        <f t="shared" si="23"/>
        <v>40.200000000000003</v>
      </c>
      <c r="E226" s="37">
        <v>0</v>
      </c>
      <c r="F226" s="37">
        <v>0</v>
      </c>
      <c r="G226" s="37">
        <v>0</v>
      </c>
      <c r="H226" s="37">
        <v>40.200000000000003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5">
        <v>2022</v>
      </c>
      <c r="P226" s="5" t="s">
        <v>9</v>
      </c>
      <c r="Q226" s="41"/>
    </row>
    <row r="227" spans="1:17" ht="74.25" customHeight="1" x14ac:dyDescent="0.25">
      <c r="A227" s="42"/>
      <c r="B227" s="43"/>
      <c r="C227" s="41"/>
      <c r="D227" s="37">
        <f t="shared" si="23"/>
        <v>40.200000000000003</v>
      </c>
      <c r="E227" s="37">
        <v>0</v>
      </c>
      <c r="F227" s="37">
        <v>0</v>
      </c>
      <c r="G227" s="37">
        <v>0</v>
      </c>
      <c r="H227" s="37">
        <v>0</v>
      </c>
      <c r="I227" s="37">
        <v>40.200000000000003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5">
        <v>2023</v>
      </c>
      <c r="P227" s="5" t="s">
        <v>302</v>
      </c>
      <c r="Q227" s="41"/>
    </row>
    <row r="228" spans="1:17" ht="74.25" customHeight="1" x14ac:dyDescent="0.25">
      <c r="A228" s="42"/>
      <c r="B228" s="43"/>
      <c r="C228" s="41"/>
      <c r="D228" s="37">
        <f t="shared" ref="D228" si="27">E228+F228+G228+H228+I228+J228+K228+L228+M228+N228</f>
        <v>23</v>
      </c>
      <c r="E228" s="37">
        <v>0</v>
      </c>
      <c r="F228" s="37">
        <v>0</v>
      </c>
      <c r="G228" s="37">
        <v>0</v>
      </c>
      <c r="H228" s="37">
        <v>0</v>
      </c>
      <c r="I228" s="37">
        <v>0</v>
      </c>
      <c r="J228" s="37">
        <v>0</v>
      </c>
      <c r="K228" s="37">
        <v>0</v>
      </c>
      <c r="L228" s="37">
        <v>23</v>
      </c>
      <c r="M228" s="37">
        <v>0</v>
      </c>
      <c r="N228" s="37">
        <v>0</v>
      </c>
      <c r="O228" s="5">
        <v>2026</v>
      </c>
      <c r="P228" s="5" t="s">
        <v>387</v>
      </c>
      <c r="Q228" s="41"/>
    </row>
    <row r="229" spans="1:17" ht="74.25" customHeight="1" x14ac:dyDescent="0.25">
      <c r="A229" s="42"/>
      <c r="B229" s="43"/>
      <c r="C229" s="41"/>
      <c r="D229" s="37">
        <f t="shared" si="23"/>
        <v>295</v>
      </c>
      <c r="E229" s="37">
        <v>0</v>
      </c>
      <c r="F229" s="37">
        <v>0</v>
      </c>
      <c r="G229" s="37">
        <v>0</v>
      </c>
      <c r="H229" s="37">
        <v>0</v>
      </c>
      <c r="I229" s="37">
        <v>55</v>
      </c>
      <c r="J229" s="37">
        <v>80</v>
      </c>
      <c r="K229" s="37">
        <v>80</v>
      </c>
      <c r="L229" s="37">
        <v>80</v>
      </c>
      <c r="M229" s="37">
        <v>0</v>
      </c>
      <c r="N229" s="37">
        <v>0</v>
      </c>
      <c r="O229" s="5" t="s">
        <v>500</v>
      </c>
      <c r="P229" s="5" t="s">
        <v>2</v>
      </c>
      <c r="Q229" s="41"/>
    </row>
    <row r="230" spans="1:17" ht="74.25" customHeight="1" x14ac:dyDescent="0.25">
      <c r="A230" s="42"/>
      <c r="B230" s="43"/>
      <c r="C230" s="41"/>
      <c r="D230" s="37">
        <f t="shared" si="23"/>
        <v>226.4</v>
      </c>
      <c r="E230" s="37">
        <v>0</v>
      </c>
      <c r="F230" s="37">
        <v>0</v>
      </c>
      <c r="G230" s="37">
        <v>0</v>
      </c>
      <c r="H230" s="37">
        <v>0</v>
      </c>
      <c r="I230" s="37">
        <v>140</v>
      </c>
      <c r="J230" s="37">
        <v>86.4</v>
      </c>
      <c r="K230" s="37">
        <v>0</v>
      </c>
      <c r="L230" s="37">
        <v>0</v>
      </c>
      <c r="M230" s="37">
        <v>0</v>
      </c>
      <c r="N230" s="37">
        <v>0</v>
      </c>
      <c r="O230" s="5">
        <v>2024</v>
      </c>
      <c r="P230" s="5" t="s">
        <v>10</v>
      </c>
      <c r="Q230" s="41"/>
    </row>
    <row r="231" spans="1:17" ht="74.25" customHeight="1" x14ac:dyDescent="0.25">
      <c r="A231" s="42"/>
      <c r="B231" s="43"/>
      <c r="C231" s="41"/>
      <c r="D231" s="37">
        <f t="shared" si="23"/>
        <v>511.70000000000005</v>
      </c>
      <c r="E231" s="37">
        <v>0</v>
      </c>
      <c r="F231" s="37">
        <v>0</v>
      </c>
      <c r="G231" s="37">
        <v>0</v>
      </c>
      <c r="H231" s="37">
        <v>0</v>
      </c>
      <c r="I231" s="37">
        <v>126.4</v>
      </c>
      <c r="J231" s="37">
        <v>47.7</v>
      </c>
      <c r="K231" s="37">
        <v>61.6</v>
      </c>
      <c r="L231" s="37">
        <v>92</v>
      </c>
      <c r="M231" s="37">
        <v>92</v>
      </c>
      <c r="N231" s="37">
        <v>92</v>
      </c>
      <c r="O231" s="5" t="s">
        <v>457</v>
      </c>
      <c r="P231" s="5" t="s">
        <v>13</v>
      </c>
      <c r="Q231" s="41"/>
    </row>
    <row r="232" spans="1:17" ht="74.25" customHeight="1" x14ac:dyDescent="0.25">
      <c r="A232" s="42"/>
      <c r="B232" s="43"/>
      <c r="C232" s="41"/>
      <c r="D232" s="37">
        <f t="shared" si="23"/>
        <v>11.6</v>
      </c>
      <c r="E232" s="37">
        <v>0</v>
      </c>
      <c r="F232" s="37">
        <v>0</v>
      </c>
      <c r="G232" s="37">
        <v>0</v>
      </c>
      <c r="H232" s="37">
        <v>0</v>
      </c>
      <c r="I232" s="37">
        <v>0</v>
      </c>
      <c r="J232" s="37">
        <v>0</v>
      </c>
      <c r="K232" s="37">
        <v>11.6</v>
      </c>
      <c r="L232" s="37">
        <v>0</v>
      </c>
      <c r="M232" s="37">
        <v>0</v>
      </c>
      <c r="N232" s="37">
        <v>0</v>
      </c>
      <c r="O232" s="5">
        <v>2025</v>
      </c>
      <c r="P232" s="5" t="s">
        <v>12</v>
      </c>
      <c r="Q232" s="41"/>
    </row>
    <row r="233" spans="1:17" ht="74.25" customHeight="1" x14ac:dyDescent="0.25">
      <c r="A233" s="42"/>
      <c r="B233" s="43"/>
      <c r="C233" s="41"/>
      <c r="D233" s="37">
        <f t="shared" ref="D233" si="28">E233+F233+G233+H233+I233+J233+K233+L233+M233+N233</f>
        <v>208.79999999999998</v>
      </c>
      <c r="E233" s="37">
        <v>0</v>
      </c>
      <c r="F233" s="37">
        <v>0</v>
      </c>
      <c r="G233" s="37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69.599999999999994</v>
      </c>
      <c r="M233" s="37">
        <v>69.599999999999994</v>
      </c>
      <c r="N233" s="37">
        <v>69.599999999999994</v>
      </c>
      <c r="O233" s="5" t="s">
        <v>495</v>
      </c>
      <c r="P233" s="5" t="s">
        <v>3</v>
      </c>
      <c r="Q233" s="41"/>
    </row>
    <row r="234" spans="1:17" ht="74.25" customHeight="1" x14ac:dyDescent="0.25">
      <c r="A234" s="42"/>
      <c r="B234" s="43"/>
      <c r="C234" s="41"/>
      <c r="D234" s="37">
        <f t="shared" si="23"/>
        <v>86.899999999999991</v>
      </c>
      <c r="E234" s="37">
        <v>0</v>
      </c>
      <c r="F234" s="37">
        <v>0</v>
      </c>
      <c r="G234" s="37">
        <v>3.1</v>
      </c>
      <c r="H234" s="37">
        <v>0</v>
      </c>
      <c r="I234" s="37">
        <v>0</v>
      </c>
      <c r="J234" s="37">
        <v>83.8</v>
      </c>
      <c r="K234" s="37">
        <v>0</v>
      </c>
      <c r="L234" s="37">
        <v>0</v>
      </c>
      <c r="M234" s="37">
        <v>0</v>
      </c>
      <c r="N234" s="37">
        <v>0</v>
      </c>
      <c r="O234" s="5" t="s">
        <v>404</v>
      </c>
      <c r="P234" s="5" t="s">
        <v>17</v>
      </c>
      <c r="Q234" s="41"/>
    </row>
    <row r="235" spans="1:17" ht="107.25" customHeight="1" x14ac:dyDescent="0.25">
      <c r="A235" s="42"/>
      <c r="B235" s="43" t="s">
        <v>425</v>
      </c>
      <c r="C235" s="41"/>
      <c r="D235" s="37">
        <f t="shared" si="23"/>
        <v>6538.2</v>
      </c>
      <c r="E235" s="37">
        <f>E236+E240+E239</f>
        <v>14.4</v>
      </c>
      <c r="F235" s="37">
        <f>F236+F240+F239</f>
        <v>14.4</v>
      </c>
      <c r="G235" s="37">
        <f>G236+G240+G239</f>
        <v>22.1</v>
      </c>
      <c r="H235" s="37">
        <f>H236+H240+H239</f>
        <v>251.9</v>
      </c>
      <c r="I235" s="37">
        <f>I236+I240+I239</f>
        <v>29.9</v>
      </c>
      <c r="J235" s="37">
        <f>J236+J240+J239+J237+J238</f>
        <v>725.2</v>
      </c>
      <c r="K235" s="37">
        <f>K236+K240+K239+K237+K238</f>
        <v>941.3</v>
      </c>
      <c r="L235" s="37">
        <f>L236+L240+L239+L237+L238</f>
        <v>113</v>
      </c>
      <c r="M235" s="37">
        <f>M236+M240+M239+M237+M238</f>
        <v>113</v>
      </c>
      <c r="N235" s="37">
        <f>N236+N240+N239+N237+N238</f>
        <v>4313</v>
      </c>
      <c r="O235" s="5" t="s">
        <v>453</v>
      </c>
      <c r="P235" s="5" t="s">
        <v>659</v>
      </c>
      <c r="Q235" s="41"/>
    </row>
    <row r="236" spans="1:17" ht="74.25" customHeight="1" x14ac:dyDescent="0.25">
      <c r="A236" s="42"/>
      <c r="B236" s="43"/>
      <c r="C236" s="41"/>
      <c r="D236" s="37">
        <f t="shared" si="23"/>
        <v>1114.5999999999999</v>
      </c>
      <c r="E236" s="37">
        <v>0</v>
      </c>
      <c r="F236" s="37">
        <v>0</v>
      </c>
      <c r="G236" s="37">
        <v>0</v>
      </c>
      <c r="H236" s="37">
        <v>221.2</v>
      </c>
      <c r="I236" s="37">
        <v>0</v>
      </c>
      <c r="J236" s="37">
        <v>10.5</v>
      </c>
      <c r="K236" s="37">
        <v>882.9</v>
      </c>
      <c r="L236" s="37">
        <v>0</v>
      </c>
      <c r="M236" s="37">
        <v>0</v>
      </c>
      <c r="N236" s="37">
        <v>0</v>
      </c>
      <c r="O236" s="5" t="s">
        <v>664</v>
      </c>
      <c r="P236" s="5" t="s">
        <v>17</v>
      </c>
      <c r="Q236" s="41"/>
    </row>
    <row r="237" spans="1:17" ht="74.25" customHeight="1" x14ac:dyDescent="0.25">
      <c r="A237" s="42"/>
      <c r="B237" s="43"/>
      <c r="C237" s="41"/>
      <c r="D237" s="37">
        <f t="shared" si="23"/>
        <v>159</v>
      </c>
      <c r="E237" s="37">
        <v>0</v>
      </c>
      <c r="F237" s="37">
        <v>0</v>
      </c>
      <c r="G237" s="37">
        <v>9</v>
      </c>
      <c r="H237" s="37">
        <v>0</v>
      </c>
      <c r="I237" s="37">
        <v>0</v>
      </c>
      <c r="J237" s="37">
        <v>0</v>
      </c>
      <c r="K237" s="37">
        <v>0</v>
      </c>
      <c r="L237" s="37">
        <v>50</v>
      </c>
      <c r="M237" s="37">
        <v>50</v>
      </c>
      <c r="N237" s="37">
        <v>50</v>
      </c>
      <c r="O237" s="5" t="s">
        <v>596</v>
      </c>
      <c r="P237" s="5" t="s">
        <v>21</v>
      </c>
      <c r="Q237" s="41"/>
    </row>
    <row r="238" spans="1:17" ht="74.25" customHeight="1" x14ac:dyDescent="0.25">
      <c r="A238" s="42"/>
      <c r="B238" s="43"/>
      <c r="C238" s="41"/>
      <c r="D238" s="37">
        <f t="shared" si="23"/>
        <v>4775.1000000000004</v>
      </c>
      <c r="E238" s="37">
        <v>0</v>
      </c>
      <c r="F238" s="37">
        <v>0</v>
      </c>
      <c r="G238" s="37">
        <v>0</v>
      </c>
      <c r="H238" s="37">
        <v>0</v>
      </c>
      <c r="I238" s="37">
        <v>0</v>
      </c>
      <c r="J238" s="37">
        <v>575.1</v>
      </c>
      <c r="K238" s="37">
        <v>0</v>
      </c>
      <c r="L238" s="37">
        <v>0</v>
      </c>
      <c r="M238" s="37">
        <v>0</v>
      </c>
      <c r="N238" s="37">
        <v>4200</v>
      </c>
      <c r="O238" s="5" t="s">
        <v>512</v>
      </c>
      <c r="P238" s="5" t="s">
        <v>5</v>
      </c>
      <c r="Q238" s="41"/>
    </row>
    <row r="239" spans="1:17" ht="74.25" customHeight="1" x14ac:dyDescent="0.25">
      <c r="A239" s="42"/>
      <c r="B239" s="43"/>
      <c r="C239" s="41"/>
      <c r="D239" s="37">
        <f t="shared" si="23"/>
        <v>95.4</v>
      </c>
      <c r="E239" s="37">
        <v>0</v>
      </c>
      <c r="F239" s="37">
        <v>0</v>
      </c>
      <c r="G239" s="37">
        <v>0</v>
      </c>
      <c r="H239" s="37">
        <v>2.4</v>
      </c>
      <c r="I239" s="37">
        <v>0</v>
      </c>
      <c r="J239" s="37">
        <v>93</v>
      </c>
      <c r="K239" s="37">
        <v>0</v>
      </c>
      <c r="L239" s="37">
        <v>0</v>
      </c>
      <c r="M239" s="37">
        <v>0</v>
      </c>
      <c r="N239" s="37">
        <v>0</v>
      </c>
      <c r="O239" s="5" t="s">
        <v>347</v>
      </c>
      <c r="P239" s="5" t="s">
        <v>4</v>
      </c>
      <c r="Q239" s="41"/>
    </row>
    <row r="240" spans="1:17" ht="74.25" customHeight="1" x14ac:dyDescent="0.25">
      <c r="A240" s="42"/>
      <c r="B240" s="43"/>
      <c r="C240" s="41"/>
      <c r="D240" s="37">
        <f t="shared" si="23"/>
        <v>403.1</v>
      </c>
      <c r="E240" s="37">
        <v>14.4</v>
      </c>
      <c r="F240" s="37">
        <v>14.4</v>
      </c>
      <c r="G240" s="37">
        <v>22.1</v>
      </c>
      <c r="H240" s="37">
        <v>28.3</v>
      </c>
      <c r="I240" s="37">
        <v>29.9</v>
      </c>
      <c r="J240" s="37">
        <v>46.6</v>
      </c>
      <c r="K240" s="37">
        <v>58.4</v>
      </c>
      <c r="L240" s="37">
        <v>63</v>
      </c>
      <c r="M240" s="37">
        <v>63</v>
      </c>
      <c r="N240" s="37">
        <v>63</v>
      </c>
      <c r="O240" s="5" t="s">
        <v>453</v>
      </c>
      <c r="P240" s="5" t="s">
        <v>13</v>
      </c>
      <c r="Q240" s="41"/>
    </row>
    <row r="241" spans="1:17" ht="115.5" customHeight="1" x14ac:dyDescent="0.25">
      <c r="A241" s="42"/>
      <c r="B241" s="43" t="s">
        <v>342</v>
      </c>
      <c r="C241" s="41"/>
      <c r="D241" s="37">
        <f t="shared" si="23"/>
        <v>78.900000000000006</v>
      </c>
      <c r="E241" s="37">
        <f t="shared" ref="E241:J241" si="29">E242+E243</f>
        <v>0</v>
      </c>
      <c r="F241" s="37">
        <f t="shared" si="29"/>
        <v>20.5</v>
      </c>
      <c r="G241" s="37">
        <f t="shared" si="29"/>
        <v>0</v>
      </c>
      <c r="H241" s="37">
        <f t="shared" si="29"/>
        <v>58.4</v>
      </c>
      <c r="I241" s="37">
        <f t="shared" si="29"/>
        <v>0</v>
      </c>
      <c r="J241" s="37">
        <f t="shared" si="29"/>
        <v>0</v>
      </c>
      <c r="K241" s="37">
        <f t="shared" ref="K241:M241" si="30">K242+K243</f>
        <v>0</v>
      </c>
      <c r="L241" s="37">
        <f t="shared" si="30"/>
        <v>0</v>
      </c>
      <c r="M241" s="37">
        <f t="shared" si="30"/>
        <v>0</v>
      </c>
      <c r="N241" s="37">
        <v>0</v>
      </c>
      <c r="O241" s="5" t="s">
        <v>280</v>
      </c>
      <c r="P241" s="5" t="s">
        <v>38</v>
      </c>
      <c r="Q241" s="5"/>
    </row>
    <row r="242" spans="1:17" ht="74.25" customHeight="1" x14ac:dyDescent="0.25">
      <c r="A242" s="42"/>
      <c r="B242" s="43"/>
      <c r="C242" s="41"/>
      <c r="D242" s="37">
        <f t="shared" si="23"/>
        <v>68.400000000000006</v>
      </c>
      <c r="E242" s="37">
        <v>0</v>
      </c>
      <c r="F242" s="37">
        <v>10</v>
      </c>
      <c r="G242" s="37">
        <v>0</v>
      </c>
      <c r="H242" s="37">
        <v>58.4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37">
        <v>0</v>
      </c>
      <c r="O242" s="5" t="s">
        <v>280</v>
      </c>
      <c r="P242" s="5" t="s">
        <v>13</v>
      </c>
      <c r="Q242" s="5"/>
    </row>
    <row r="243" spans="1:17" ht="74.25" customHeight="1" x14ac:dyDescent="0.25">
      <c r="A243" s="42"/>
      <c r="B243" s="43"/>
      <c r="C243" s="41"/>
      <c r="D243" s="37">
        <f t="shared" si="23"/>
        <v>10.5</v>
      </c>
      <c r="E243" s="37">
        <v>0</v>
      </c>
      <c r="F243" s="37">
        <v>10.5</v>
      </c>
      <c r="G243" s="37">
        <v>0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37">
        <v>0</v>
      </c>
      <c r="O243" s="5">
        <v>2020</v>
      </c>
      <c r="P243" s="5" t="s">
        <v>5</v>
      </c>
      <c r="Q243" s="5"/>
    </row>
    <row r="244" spans="1:17" ht="127.5" customHeight="1" x14ac:dyDescent="0.25">
      <c r="A244" s="42"/>
      <c r="B244" s="43" t="s">
        <v>371</v>
      </c>
      <c r="C244" s="41"/>
      <c r="D244" s="37">
        <f t="shared" si="23"/>
        <v>64.8</v>
      </c>
      <c r="E244" s="37">
        <f t="shared" ref="E244:I244" si="31">E245+E246+E247</f>
        <v>10.6</v>
      </c>
      <c r="F244" s="37">
        <f t="shared" si="31"/>
        <v>0</v>
      </c>
      <c r="G244" s="37">
        <f t="shared" si="31"/>
        <v>7.7</v>
      </c>
      <c r="H244" s="37">
        <f t="shared" si="31"/>
        <v>35.700000000000003</v>
      </c>
      <c r="I244" s="37">
        <f t="shared" si="31"/>
        <v>8.4</v>
      </c>
      <c r="J244" s="37">
        <f>J245+J246+J247</f>
        <v>2.4</v>
      </c>
      <c r="K244" s="37">
        <f t="shared" ref="K244:N244" si="32">K245+K246+K247</f>
        <v>0</v>
      </c>
      <c r="L244" s="37">
        <f t="shared" si="32"/>
        <v>0</v>
      </c>
      <c r="M244" s="37">
        <f t="shared" si="32"/>
        <v>0</v>
      </c>
      <c r="N244" s="37">
        <f t="shared" si="32"/>
        <v>0</v>
      </c>
      <c r="O244" s="5" t="s">
        <v>417</v>
      </c>
      <c r="P244" s="5" t="s">
        <v>38</v>
      </c>
      <c r="Q244" s="5" t="s">
        <v>439</v>
      </c>
    </row>
    <row r="245" spans="1:17" ht="96.75" customHeight="1" x14ac:dyDescent="0.25">
      <c r="A245" s="42"/>
      <c r="B245" s="43"/>
      <c r="C245" s="41"/>
      <c r="D245" s="37">
        <f t="shared" si="23"/>
        <v>10.6</v>
      </c>
      <c r="E245" s="37">
        <v>10.6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37">
        <v>0</v>
      </c>
      <c r="O245" s="5">
        <v>2019</v>
      </c>
      <c r="P245" s="5" t="s">
        <v>21</v>
      </c>
      <c r="Q245" s="5" t="s">
        <v>144</v>
      </c>
    </row>
    <row r="246" spans="1:17" ht="103.5" customHeight="1" x14ac:dyDescent="0.25">
      <c r="A246" s="42"/>
      <c r="B246" s="43"/>
      <c r="C246" s="41"/>
      <c r="D246" s="37">
        <f t="shared" si="23"/>
        <v>26.2</v>
      </c>
      <c r="E246" s="37">
        <v>0</v>
      </c>
      <c r="F246" s="37">
        <v>0</v>
      </c>
      <c r="G246" s="37">
        <v>7.7</v>
      </c>
      <c r="H246" s="37">
        <v>7.7</v>
      </c>
      <c r="I246" s="37">
        <v>8.4</v>
      </c>
      <c r="J246" s="37">
        <v>2.4</v>
      </c>
      <c r="K246" s="37">
        <v>0</v>
      </c>
      <c r="L246" s="37">
        <v>0</v>
      </c>
      <c r="M246" s="37">
        <v>0</v>
      </c>
      <c r="N246" s="37">
        <v>0</v>
      </c>
      <c r="O246" s="5" t="s">
        <v>409</v>
      </c>
      <c r="P246" s="5" t="s">
        <v>26</v>
      </c>
      <c r="Q246" s="5" t="s">
        <v>410</v>
      </c>
    </row>
    <row r="247" spans="1:17" ht="74.25" customHeight="1" x14ac:dyDescent="0.25">
      <c r="A247" s="42"/>
      <c r="B247" s="43"/>
      <c r="C247" s="41"/>
      <c r="D247" s="37">
        <f t="shared" si="23"/>
        <v>28</v>
      </c>
      <c r="E247" s="37">
        <v>0</v>
      </c>
      <c r="F247" s="37">
        <v>0</v>
      </c>
      <c r="G247" s="37">
        <v>0</v>
      </c>
      <c r="H247" s="37">
        <v>28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5">
        <v>2022</v>
      </c>
      <c r="P247" s="5" t="s">
        <v>5</v>
      </c>
      <c r="Q247" s="5" t="s">
        <v>193</v>
      </c>
    </row>
    <row r="248" spans="1:17" ht="306" customHeight="1" x14ac:dyDescent="0.25">
      <c r="A248" s="45" t="s">
        <v>89</v>
      </c>
      <c r="B248" s="43" t="s">
        <v>296</v>
      </c>
      <c r="C248" s="41" t="s">
        <v>1</v>
      </c>
      <c r="D248" s="37">
        <f t="shared" si="23"/>
        <v>17832.099999999999</v>
      </c>
      <c r="E248" s="37">
        <v>1615.6</v>
      </c>
      <c r="F248" s="37">
        <f>F249+F250+F251+F252+F253+F254+F255+F256+F257+F258+F259+F260+F261+F262+F264+F267+F268+F269+F270+F271+F272+F273+F274+F275</f>
        <v>129.5</v>
      </c>
      <c r="G248" s="37">
        <v>1576.8</v>
      </c>
      <c r="H248" s="37">
        <f>H249+H250+H251+H252+H253+H254+H255+H256+H257+H258+H259+H260+H261+H262+H264+H267+H268+H269+H270+H271+H272+H273+H274+H275+H263+H266</f>
        <v>2181.7000000000003</v>
      </c>
      <c r="I248" s="37">
        <f>I249+I250+I251+I252+I253+I254+I255+I256+I257+I258+I259+I260+I261+I262+I264+I267+I268+I269+I270+I271+I272+I273+I274+I275</f>
        <v>1277.1999999999998</v>
      </c>
      <c r="J248" s="37">
        <f>J249+J250+J251+J252+J253+J254+J255+J256+J257+J258+J259+J260+J261+J262+J264+J267+J268+J269+J270+J271+J272+J273+J274+J275+J265</f>
        <v>1332.3000000000002</v>
      </c>
      <c r="K248" s="37">
        <f t="shared" ref="K248:N248" si="33">K249+K250+K251+K252+K253+K254+K255+K256+K257+K258+K259+K260+K261+K262+K264+K267+K268+K269+K270+K271+K272+K273+K274+K275+K265</f>
        <v>1979.1000000000001</v>
      </c>
      <c r="L248" s="37">
        <f t="shared" si="33"/>
        <v>2788.2000000000003</v>
      </c>
      <c r="M248" s="37">
        <f t="shared" si="33"/>
        <v>2479.2999999999997</v>
      </c>
      <c r="N248" s="37">
        <f t="shared" si="33"/>
        <v>2472.3999999999996</v>
      </c>
      <c r="O248" s="5" t="s">
        <v>453</v>
      </c>
      <c r="P248" s="5" t="s">
        <v>467</v>
      </c>
      <c r="Q248" s="5" t="s">
        <v>667</v>
      </c>
    </row>
    <row r="249" spans="1:17" ht="110.25" customHeight="1" x14ac:dyDescent="0.25">
      <c r="A249" s="45"/>
      <c r="B249" s="43"/>
      <c r="C249" s="41"/>
      <c r="D249" s="37">
        <f t="shared" si="23"/>
        <v>255</v>
      </c>
      <c r="E249" s="37">
        <v>39.700000000000003</v>
      </c>
      <c r="F249" s="37">
        <v>0</v>
      </c>
      <c r="G249" s="37">
        <v>0</v>
      </c>
      <c r="H249" s="37">
        <v>40.299999999999997</v>
      </c>
      <c r="I249" s="37">
        <v>40.6</v>
      </c>
      <c r="J249" s="37">
        <v>38.1</v>
      </c>
      <c r="K249" s="37">
        <v>50.3</v>
      </c>
      <c r="L249" s="37">
        <v>46</v>
      </c>
      <c r="M249" s="37">
        <v>0</v>
      </c>
      <c r="N249" s="37">
        <v>0</v>
      </c>
      <c r="O249" s="5" t="s">
        <v>501</v>
      </c>
      <c r="P249" s="5" t="s">
        <v>2</v>
      </c>
      <c r="Q249" s="5" t="s">
        <v>502</v>
      </c>
    </row>
    <row r="250" spans="1:17" ht="123.75" customHeight="1" x14ac:dyDescent="0.25">
      <c r="A250" s="45"/>
      <c r="B250" s="43"/>
      <c r="C250" s="41"/>
      <c r="D250" s="37">
        <f t="shared" si="23"/>
        <v>2830.7</v>
      </c>
      <c r="E250" s="37">
        <v>251.4</v>
      </c>
      <c r="F250" s="37">
        <v>0</v>
      </c>
      <c r="G250" s="37">
        <v>0</v>
      </c>
      <c r="H250" s="37">
        <v>425.9</v>
      </c>
      <c r="I250" s="37">
        <v>195.6</v>
      </c>
      <c r="J250" s="37">
        <v>225.3</v>
      </c>
      <c r="K250" s="37">
        <v>393.9</v>
      </c>
      <c r="L250" s="37">
        <v>428.6</v>
      </c>
      <c r="M250" s="37">
        <v>455</v>
      </c>
      <c r="N250" s="37">
        <v>455</v>
      </c>
      <c r="O250" s="5" t="s">
        <v>456</v>
      </c>
      <c r="P250" s="5" t="s">
        <v>308</v>
      </c>
      <c r="Q250" s="5" t="s">
        <v>665</v>
      </c>
    </row>
    <row r="251" spans="1:17" ht="74.25" customHeight="1" x14ac:dyDescent="0.25">
      <c r="A251" s="45"/>
      <c r="B251" s="43"/>
      <c r="C251" s="41"/>
      <c r="D251" s="37">
        <f t="shared" si="23"/>
        <v>667.1</v>
      </c>
      <c r="E251" s="37">
        <v>78.599999999999994</v>
      </c>
      <c r="F251" s="37">
        <v>0</v>
      </c>
      <c r="G251" s="37">
        <v>92.3</v>
      </c>
      <c r="H251" s="37">
        <v>0</v>
      </c>
      <c r="I251" s="37">
        <v>70.099999999999994</v>
      </c>
      <c r="J251" s="37">
        <v>102.7</v>
      </c>
      <c r="K251" s="37">
        <v>132.80000000000001</v>
      </c>
      <c r="L251" s="37">
        <v>190.6</v>
      </c>
      <c r="M251" s="37">
        <v>0</v>
      </c>
      <c r="N251" s="37">
        <v>0</v>
      </c>
      <c r="O251" s="5" t="s">
        <v>529</v>
      </c>
      <c r="P251" s="5" t="s">
        <v>26</v>
      </c>
      <c r="Q251" s="5" t="s">
        <v>530</v>
      </c>
    </row>
    <row r="252" spans="1:17" ht="74.25" customHeight="1" x14ac:dyDescent="0.25">
      <c r="A252" s="45"/>
      <c r="B252" s="43"/>
      <c r="C252" s="41"/>
      <c r="D252" s="37">
        <f t="shared" si="23"/>
        <v>70</v>
      </c>
      <c r="E252" s="37">
        <v>35</v>
      </c>
      <c r="F252" s="37">
        <v>35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5" t="s">
        <v>268</v>
      </c>
      <c r="P252" s="5" t="s">
        <v>140</v>
      </c>
      <c r="Q252" s="5" t="s">
        <v>162</v>
      </c>
    </row>
    <row r="253" spans="1:17" ht="74.25" customHeight="1" x14ac:dyDescent="0.25">
      <c r="A253" s="45"/>
      <c r="B253" s="43"/>
      <c r="C253" s="41"/>
      <c r="D253" s="37">
        <f t="shared" si="23"/>
        <v>679.09999999999991</v>
      </c>
      <c r="E253" s="37">
        <v>0</v>
      </c>
      <c r="F253" s="37">
        <v>0</v>
      </c>
      <c r="G253" s="37">
        <v>96.7</v>
      </c>
      <c r="H253" s="37">
        <v>75.599999999999994</v>
      </c>
      <c r="I253" s="37">
        <v>76.900000000000006</v>
      </c>
      <c r="J253" s="37">
        <v>0</v>
      </c>
      <c r="K253" s="37">
        <v>0</v>
      </c>
      <c r="L253" s="37">
        <v>143.30000000000001</v>
      </c>
      <c r="M253" s="37">
        <v>143.30000000000001</v>
      </c>
      <c r="N253" s="37">
        <v>143.30000000000001</v>
      </c>
      <c r="O253" s="5" t="s">
        <v>581</v>
      </c>
      <c r="P253" s="5" t="s">
        <v>4</v>
      </c>
      <c r="Q253" s="5" t="s">
        <v>666</v>
      </c>
    </row>
    <row r="254" spans="1:17" ht="105" customHeight="1" x14ac:dyDescent="0.25">
      <c r="A254" s="45"/>
      <c r="B254" s="43"/>
      <c r="C254" s="41"/>
      <c r="D254" s="37">
        <f t="shared" si="23"/>
        <v>1988</v>
      </c>
      <c r="E254" s="37">
        <v>140</v>
      </c>
      <c r="F254" s="37">
        <v>0</v>
      </c>
      <c r="G254" s="37">
        <v>241.1</v>
      </c>
      <c r="H254" s="37">
        <v>228.3</v>
      </c>
      <c r="I254" s="37">
        <v>122.1</v>
      </c>
      <c r="J254" s="37">
        <v>119</v>
      </c>
      <c r="K254" s="37">
        <v>179.9</v>
      </c>
      <c r="L254" s="37">
        <v>317.60000000000002</v>
      </c>
      <c r="M254" s="37">
        <v>320</v>
      </c>
      <c r="N254" s="37">
        <v>320</v>
      </c>
      <c r="O254" s="5" t="s">
        <v>493</v>
      </c>
      <c r="P254" s="5" t="s">
        <v>5</v>
      </c>
      <c r="Q254" s="5" t="s">
        <v>515</v>
      </c>
    </row>
    <row r="255" spans="1:17" ht="74.25" customHeight="1" x14ac:dyDescent="0.25">
      <c r="A255" s="45"/>
      <c r="B255" s="43"/>
      <c r="C255" s="41"/>
      <c r="D255" s="37">
        <f t="shared" si="23"/>
        <v>175</v>
      </c>
      <c r="E255" s="37">
        <v>35</v>
      </c>
      <c r="F255" s="37">
        <v>0</v>
      </c>
      <c r="G255" s="37">
        <v>37.5</v>
      </c>
      <c r="H255" s="37">
        <v>102.5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5" t="s">
        <v>282</v>
      </c>
      <c r="P255" s="5" t="s">
        <v>11</v>
      </c>
      <c r="Q255" s="5" t="s">
        <v>440</v>
      </c>
    </row>
    <row r="256" spans="1:17" ht="108.75" customHeight="1" x14ac:dyDescent="0.25">
      <c r="A256" s="45"/>
      <c r="B256" s="43"/>
      <c r="C256" s="41"/>
      <c r="D256" s="37">
        <f t="shared" si="23"/>
        <v>1841.1</v>
      </c>
      <c r="E256" s="37">
        <v>0</v>
      </c>
      <c r="F256" s="37">
        <v>0</v>
      </c>
      <c r="G256" s="37">
        <v>326.10000000000002</v>
      </c>
      <c r="H256" s="37">
        <v>298.2</v>
      </c>
      <c r="I256" s="37">
        <v>121.4</v>
      </c>
      <c r="J256" s="37">
        <v>122</v>
      </c>
      <c r="K256" s="37">
        <v>194.6</v>
      </c>
      <c r="L256" s="37">
        <v>259.60000000000002</v>
      </c>
      <c r="M256" s="37">
        <v>259.60000000000002</v>
      </c>
      <c r="N256" s="37">
        <v>259.60000000000002</v>
      </c>
      <c r="O256" s="5" t="s">
        <v>462</v>
      </c>
      <c r="P256" s="5" t="s">
        <v>21</v>
      </c>
      <c r="Q256" s="5" t="s">
        <v>597</v>
      </c>
    </row>
    <row r="257" spans="1:17" ht="74.25" customHeight="1" x14ac:dyDescent="0.25">
      <c r="A257" s="45"/>
      <c r="B257" s="43"/>
      <c r="C257" s="41"/>
      <c r="D257" s="37">
        <f t="shared" si="23"/>
        <v>58</v>
      </c>
      <c r="E257" s="37">
        <v>30</v>
      </c>
      <c r="F257" s="37">
        <v>0</v>
      </c>
      <c r="G257" s="37">
        <v>28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5" t="s">
        <v>276</v>
      </c>
      <c r="P257" s="5" t="s">
        <v>146</v>
      </c>
      <c r="Q257" s="5" t="s">
        <v>183</v>
      </c>
    </row>
    <row r="258" spans="1:17" ht="87.75" customHeight="1" x14ac:dyDescent="0.25">
      <c r="A258" s="45"/>
      <c r="B258" s="43"/>
      <c r="C258" s="41"/>
      <c r="D258" s="37">
        <f t="shared" si="23"/>
        <v>1059.8999999999999</v>
      </c>
      <c r="E258" s="37">
        <v>136.69999999999999</v>
      </c>
      <c r="F258" s="37">
        <v>0</v>
      </c>
      <c r="G258" s="37">
        <v>109.5</v>
      </c>
      <c r="H258" s="37">
        <v>170.6</v>
      </c>
      <c r="I258" s="37">
        <v>73.400000000000006</v>
      </c>
      <c r="J258" s="37">
        <v>114.5</v>
      </c>
      <c r="K258" s="37">
        <v>186.7</v>
      </c>
      <c r="L258" s="37">
        <v>179</v>
      </c>
      <c r="M258" s="37">
        <v>89.5</v>
      </c>
      <c r="N258" s="37">
        <v>0</v>
      </c>
      <c r="O258" s="5" t="s">
        <v>406</v>
      </c>
      <c r="P258" s="5" t="s">
        <v>10</v>
      </c>
      <c r="Q258" s="5" t="s">
        <v>601</v>
      </c>
    </row>
    <row r="259" spans="1:17" ht="74.25" customHeight="1" x14ac:dyDescent="0.25">
      <c r="A259" s="45"/>
      <c r="B259" s="43"/>
      <c r="C259" s="41"/>
      <c r="D259" s="37">
        <f t="shared" si="23"/>
        <v>71.2</v>
      </c>
      <c r="E259" s="37">
        <v>71.2</v>
      </c>
      <c r="F259" s="37">
        <v>0</v>
      </c>
      <c r="G259" s="37">
        <v>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5">
        <v>2019</v>
      </c>
      <c r="P259" s="5" t="s">
        <v>14</v>
      </c>
      <c r="Q259" s="5" t="s">
        <v>160</v>
      </c>
    </row>
    <row r="260" spans="1:17" ht="91.5" customHeight="1" x14ac:dyDescent="0.25">
      <c r="A260" s="45"/>
      <c r="B260" s="43"/>
      <c r="C260" s="41"/>
      <c r="D260" s="37">
        <f t="shared" si="23"/>
        <v>747.30000000000007</v>
      </c>
      <c r="E260" s="37">
        <v>114.9</v>
      </c>
      <c r="F260" s="37">
        <v>0</v>
      </c>
      <c r="G260" s="37">
        <v>0</v>
      </c>
      <c r="H260" s="37">
        <v>92.5</v>
      </c>
      <c r="I260" s="37">
        <v>87.4</v>
      </c>
      <c r="J260" s="37">
        <v>92.7</v>
      </c>
      <c r="K260" s="37">
        <v>113.2</v>
      </c>
      <c r="L260" s="37">
        <v>82.2</v>
      </c>
      <c r="M260" s="37">
        <v>82.2</v>
      </c>
      <c r="N260" s="37">
        <v>82.2</v>
      </c>
      <c r="O260" s="5" t="s">
        <v>456</v>
      </c>
      <c r="P260" s="5" t="s">
        <v>8</v>
      </c>
      <c r="Q260" s="5" t="s">
        <v>588</v>
      </c>
    </row>
    <row r="261" spans="1:17" ht="105" customHeight="1" x14ac:dyDescent="0.25">
      <c r="A261" s="45"/>
      <c r="B261" s="43"/>
      <c r="C261" s="41"/>
      <c r="D261" s="37">
        <f t="shared" si="23"/>
        <v>1692.1000000000001</v>
      </c>
      <c r="E261" s="37">
        <v>108.4</v>
      </c>
      <c r="F261" s="37">
        <v>0</v>
      </c>
      <c r="G261" s="37">
        <v>193.7</v>
      </c>
      <c r="H261" s="37">
        <v>146.9</v>
      </c>
      <c r="I261" s="37">
        <v>203.1</v>
      </c>
      <c r="J261" s="37">
        <v>120.1</v>
      </c>
      <c r="K261" s="37">
        <v>112.3</v>
      </c>
      <c r="L261" s="37">
        <v>269.2</v>
      </c>
      <c r="M261" s="37">
        <v>269.2</v>
      </c>
      <c r="N261" s="37">
        <v>269.2</v>
      </c>
      <c r="O261" s="5" t="s">
        <v>493</v>
      </c>
      <c r="P261" s="5" t="s">
        <v>13</v>
      </c>
      <c r="Q261" s="5" t="s">
        <v>615</v>
      </c>
    </row>
    <row r="262" spans="1:17" ht="74.25" customHeight="1" x14ac:dyDescent="0.25">
      <c r="A262" s="45"/>
      <c r="B262" s="43"/>
      <c r="C262" s="41"/>
      <c r="D262" s="37">
        <f t="shared" si="23"/>
        <v>72.2</v>
      </c>
      <c r="E262" s="37">
        <v>40</v>
      </c>
      <c r="F262" s="37">
        <v>0</v>
      </c>
      <c r="G262" s="37">
        <v>32.200000000000003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5" t="s">
        <v>276</v>
      </c>
      <c r="P262" s="5" t="s">
        <v>15</v>
      </c>
      <c r="Q262" s="5" t="s">
        <v>225</v>
      </c>
    </row>
    <row r="263" spans="1:17" ht="74.25" customHeight="1" x14ac:dyDescent="0.25">
      <c r="A263" s="45"/>
      <c r="B263" s="43"/>
      <c r="C263" s="41"/>
      <c r="D263" s="37">
        <f t="shared" si="23"/>
        <v>142.1</v>
      </c>
      <c r="E263" s="37">
        <v>29.6</v>
      </c>
      <c r="F263" s="37">
        <v>30</v>
      </c>
      <c r="G263" s="37">
        <v>46.9</v>
      </c>
      <c r="H263" s="37">
        <v>35.6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5" t="s">
        <v>269</v>
      </c>
      <c r="P263" s="5" t="s">
        <v>9</v>
      </c>
      <c r="Q263" s="5" t="s">
        <v>331</v>
      </c>
    </row>
    <row r="264" spans="1:17" ht="74.25" customHeight="1" x14ac:dyDescent="0.25">
      <c r="A264" s="45"/>
      <c r="B264" s="43"/>
      <c r="C264" s="41"/>
      <c r="D264" s="37">
        <f t="shared" si="23"/>
        <v>44.2</v>
      </c>
      <c r="E264" s="37">
        <v>0</v>
      </c>
      <c r="F264" s="37">
        <v>0</v>
      </c>
      <c r="G264" s="37">
        <v>0</v>
      </c>
      <c r="H264" s="37">
        <v>0</v>
      </c>
      <c r="I264" s="37">
        <v>44.2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  <c r="O264" s="5">
        <v>2023</v>
      </c>
      <c r="P264" s="5" t="s">
        <v>302</v>
      </c>
      <c r="Q264" s="5" t="s">
        <v>390</v>
      </c>
    </row>
    <row r="265" spans="1:17" ht="74.25" customHeight="1" x14ac:dyDescent="0.25">
      <c r="A265" s="45"/>
      <c r="B265" s="43"/>
      <c r="C265" s="41"/>
      <c r="D265" s="37">
        <f t="shared" si="23"/>
        <v>223.5</v>
      </c>
      <c r="E265" s="37">
        <v>0</v>
      </c>
      <c r="F265" s="37">
        <v>0</v>
      </c>
      <c r="G265" s="37">
        <v>0</v>
      </c>
      <c r="H265" s="37">
        <v>0</v>
      </c>
      <c r="I265" s="37">
        <v>0</v>
      </c>
      <c r="J265" s="37">
        <v>44.5</v>
      </c>
      <c r="K265" s="37">
        <v>54.6</v>
      </c>
      <c r="L265" s="37">
        <v>45</v>
      </c>
      <c r="M265" s="37">
        <v>39.700000000000003</v>
      </c>
      <c r="N265" s="37">
        <v>39.700000000000003</v>
      </c>
      <c r="O265" s="5" t="s">
        <v>458</v>
      </c>
      <c r="P265" s="5" t="s">
        <v>387</v>
      </c>
      <c r="Q265" s="5" t="s">
        <v>537</v>
      </c>
    </row>
    <row r="266" spans="1:17" ht="106.5" customHeight="1" x14ac:dyDescent="0.25">
      <c r="A266" s="45"/>
      <c r="B266" s="43"/>
      <c r="C266" s="41"/>
      <c r="D266" s="37">
        <f t="shared" si="23"/>
        <v>73.699999999999989</v>
      </c>
      <c r="E266" s="37">
        <v>29.9</v>
      </c>
      <c r="F266" s="37">
        <v>0</v>
      </c>
      <c r="G266" s="37">
        <v>0</v>
      </c>
      <c r="H266" s="37">
        <v>43.8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  <c r="O266" s="5" t="s">
        <v>274</v>
      </c>
      <c r="P266" s="5" t="s">
        <v>19</v>
      </c>
      <c r="Q266" s="5" t="s">
        <v>332</v>
      </c>
    </row>
    <row r="267" spans="1:17" ht="89.25" customHeight="1" x14ac:dyDescent="0.25">
      <c r="A267" s="45"/>
      <c r="B267" s="43"/>
      <c r="C267" s="41"/>
      <c r="D267" s="37">
        <f t="shared" si="23"/>
        <v>240</v>
      </c>
      <c r="E267" s="37">
        <v>0</v>
      </c>
      <c r="F267" s="37">
        <v>0</v>
      </c>
      <c r="G267" s="37">
        <v>0</v>
      </c>
      <c r="H267" s="37">
        <v>0</v>
      </c>
      <c r="I267" s="37">
        <v>0</v>
      </c>
      <c r="J267" s="37">
        <v>0</v>
      </c>
      <c r="K267" s="37">
        <v>60</v>
      </c>
      <c r="L267" s="37">
        <v>60</v>
      </c>
      <c r="M267" s="37">
        <v>60</v>
      </c>
      <c r="N267" s="37">
        <v>60</v>
      </c>
      <c r="O267" s="5" t="s">
        <v>520</v>
      </c>
      <c r="P267" s="5" t="s">
        <v>292</v>
      </c>
      <c r="Q267" s="5" t="s">
        <v>623</v>
      </c>
    </row>
    <row r="268" spans="1:17" ht="101.25" customHeight="1" x14ac:dyDescent="0.25">
      <c r="A268" s="45"/>
      <c r="B268" s="43"/>
      <c r="C268" s="41"/>
      <c r="D268" s="37">
        <f t="shared" ref="D268:D275" si="34">E268+F268+G268+H268+I268+J268+K268+L268+M268+N268</f>
        <v>438.5</v>
      </c>
      <c r="E268" s="37">
        <v>40.9</v>
      </c>
      <c r="F268" s="37">
        <v>0</v>
      </c>
      <c r="G268" s="37">
        <v>42</v>
      </c>
      <c r="H268" s="37">
        <v>50</v>
      </c>
      <c r="I268" s="37">
        <v>48.5</v>
      </c>
      <c r="J268" s="37">
        <v>48</v>
      </c>
      <c r="K268" s="37">
        <v>53.9</v>
      </c>
      <c r="L268" s="37">
        <v>77.599999999999994</v>
      </c>
      <c r="M268" s="37">
        <v>0</v>
      </c>
      <c r="N268" s="37">
        <v>77.599999999999994</v>
      </c>
      <c r="O268" s="5" t="s">
        <v>556</v>
      </c>
      <c r="P268" s="5" t="s">
        <v>32</v>
      </c>
      <c r="Q268" s="5" t="s">
        <v>557</v>
      </c>
    </row>
    <row r="269" spans="1:17" ht="110.25" customHeight="1" x14ac:dyDescent="0.25">
      <c r="A269" s="45"/>
      <c r="B269" s="43"/>
      <c r="C269" s="41"/>
      <c r="D269" s="37">
        <f t="shared" si="34"/>
        <v>281.3</v>
      </c>
      <c r="E269" s="37">
        <v>28.5</v>
      </c>
      <c r="F269" s="37">
        <v>0</v>
      </c>
      <c r="G269" s="37">
        <v>29.2</v>
      </c>
      <c r="H269" s="37">
        <v>24.2</v>
      </c>
      <c r="I269" s="37">
        <v>21</v>
      </c>
      <c r="J269" s="37">
        <v>23.2</v>
      </c>
      <c r="K269" s="37">
        <v>11.2</v>
      </c>
      <c r="L269" s="37">
        <v>48</v>
      </c>
      <c r="M269" s="37">
        <v>48</v>
      </c>
      <c r="N269" s="37">
        <v>48</v>
      </c>
      <c r="O269" s="5" t="s">
        <v>493</v>
      </c>
      <c r="P269" s="5" t="s">
        <v>3</v>
      </c>
      <c r="Q269" s="5" t="s">
        <v>494</v>
      </c>
    </row>
    <row r="270" spans="1:17" ht="111" customHeight="1" x14ac:dyDescent="0.25">
      <c r="A270" s="45"/>
      <c r="B270" s="43"/>
      <c r="C270" s="41"/>
      <c r="D270" s="37">
        <f t="shared" si="34"/>
        <v>990.19999999999982</v>
      </c>
      <c r="E270" s="37">
        <v>66.400000000000006</v>
      </c>
      <c r="F270" s="37">
        <v>0</v>
      </c>
      <c r="G270" s="37">
        <v>67.099999999999994</v>
      </c>
      <c r="H270" s="37">
        <v>70.7</v>
      </c>
      <c r="I270" s="37">
        <v>86.1</v>
      </c>
      <c r="J270" s="37">
        <v>0</v>
      </c>
      <c r="K270" s="37">
        <v>112.4</v>
      </c>
      <c r="L270" s="37">
        <v>177.9</v>
      </c>
      <c r="M270" s="37">
        <v>204.8</v>
      </c>
      <c r="N270" s="37">
        <v>204.8</v>
      </c>
      <c r="O270" s="5" t="s">
        <v>545</v>
      </c>
      <c r="P270" s="5" t="s">
        <v>12</v>
      </c>
      <c r="Q270" s="5" t="s">
        <v>546</v>
      </c>
    </row>
    <row r="271" spans="1:17" ht="104.25" customHeight="1" x14ac:dyDescent="0.25">
      <c r="A271" s="45"/>
      <c r="B271" s="43"/>
      <c r="C271" s="41"/>
      <c r="D271" s="37">
        <f t="shared" si="34"/>
        <v>30</v>
      </c>
      <c r="E271" s="37">
        <v>30</v>
      </c>
      <c r="F271" s="37">
        <v>0</v>
      </c>
      <c r="G271" s="37">
        <v>0</v>
      </c>
      <c r="H271" s="37"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5">
        <v>2019</v>
      </c>
      <c r="P271" s="5" t="s">
        <v>18</v>
      </c>
      <c r="Q271" s="5" t="s">
        <v>158</v>
      </c>
    </row>
    <row r="272" spans="1:17" ht="112.5" customHeight="1" x14ac:dyDescent="0.25">
      <c r="A272" s="45"/>
      <c r="B272" s="43"/>
      <c r="C272" s="41"/>
      <c r="D272" s="37">
        <f t="shared" si="34"/>
        <v>2198.1999999999998</v>
      </c>
      <c r="E272" s="37">
        <v>223.6</v>
      </c>
      <c r="F272" s="37">
        <v>0</v>
      </c>
      <c r="G272" s="37">
        <v>209.4</v>
      </c>
      <c r="H272" s="37">
        <v>279.5</v>
      </c>
      <c r="I272" s="37">
        <v>0</v>
      </c>
      <c r="J272" s="37">
        <v>210.7</v>
      </c>
      <c r="K272" s="37">
        <v>249.6</v>
      </c>
      <c r="L272" s="37">
        <v>341.8</v>
      </c>
      <c r="M272" s="37">
        <v>341.8</v>
      </c>
      <c r="N272" s="37">
        <v>341.8</v>
      </c>
      <c r="O272" s="5" t="s">
        <v>568</v>
      </c>
      <c r="P272" s="5" t="s">
        <v>16</v>
      </c>
      <c r="Q272" s="5" t="s">
        <v>569</v>
      </c>
    </row>
    <row r="273" spans="1:17" ht="132" customHeight="1" x14ac:dyDescent="0.25">
      <c r="A273" s="45"/>
      <c r="B273" s="43"/>
      <c r="C273" s="41"/>
      <c r="D273" s="37">
        <f t="shared" si="34"/>
        <v>266.7</v>
      </c>
      <c r="E273" s="37">
        <v>19.8</v>
      </c>
      <c r="F273" s="37">
        <v>27</v>
      </c>
      <c r="G273" s="37">
        <v>25</v>
      </c>
      <c r="H273" s="37">
        <v>25.3</v>
      </c>
      <c r="I273" s="37">
        <v>24.6</v>
      </c>
      <c r="J273" s="37">
        <v>26.3</v>
      </c>
      <c r="K273" s="37">
        <v>23.7</v>
      </c>
      <c r="L273" s="37">
        <v>30</v>
      </c>
      <c r="M273" s="37">
        <v>30</v>
      </c>
      <c r="N273" s="37">
        <v>35</v>
      </c>
      <c r="O273" s="5" t="s">
        <v>453</v>
      </c>
      <c r="P273" s="5" t="s">
        <v>23</v>
      </c>
      <c r="Q273" s="5" t="s">
        <v>624</v>
      </c>
    </row>
    <row r="274" spans="1:17" ht="114.75" customHeight="1" x14ac:dyDescent="0.25">
      <c r="A274" s="45"/>
      <c r="B274" s="43"/>
      <c r="C274" s="41"/>
      <c r="D274" s="37">
        <f t="shared" si="34"/>
        <v>660.90000000000009</v>
      </c>
      <c r="E274" s="37">
        <v>0</v>
      </c>
      <c r="F274" s="37">
        <v>67.5</v>
      </c>
      <c r="G274" s="37">
        <v>0</v>
      </c>
      <c r="H274" s="37">
        <v>71.8</v>
      </c>
      <c r="I274" s="37">
        <v>62.2</v>
      </c>
      <c r="J274" s="37">
        <v>45.2</v>
      </c>
      <c r="K274" s="37">
        <v>50</v>
      </c>
      <c r="L274" s="37">
        <v>91.8</v>
      </c>
      <c r="M274" s="37">
        <v>136.19999999999999</v>
      </c>
      <c r="N274" s="37">
        <v>136.19999999999999</v>
      </c>
      <c r="O274" s="5" t="s">
        <v>574</v>
      </c>
      <c r="P274" s="5" t="s">
        <v>156</v>
      </c>
      <c r="Q274" s="5" t="s">
        <v>575</v>
      </c>
    </row>
    <row r="275" spans="1:17" ht="74.25" customHeight="1" x14ac:dyDescent="0.25">
      <c r="A275" s="45"/>
      <c r="B275" s="43"/>
      <c r="C275" s="41"/>
      <c r="D275" s="37">
        <f t="shared" si="34"/>
        <v>65.900000000000006</v>
      </c>
      <c r="E275" s="37">
        <v>65.900000000000006</v>
      </c>
      <c r="F275" s="37">
        <v>0</v>
      </c>
      <c r="G275" s="37">
        <v>0</v>
      </c>
      <c r="H275" s="37"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5">
        <v>2019</v>
      </c>
      <c r="P275" s="5" t="s">
        <v>7</v>
      </c>
      <c r="Q275" s="5" t="s">
        <v>164</v>
      </c>
    </row>
    <row r="276" spans="1:17" ht="84.75" customHeight="1" x14ac:dyDescent="0.25">
      <c r="A276" s="45" t="s">
        <v>201</v>
      </c>
      <c r="B276" s="43" t="s">
        <v>297</v>
      </c>
      <c r="C276" s="41" t="s">
        <v>1</v>
      </c>
      <c r="D276" s="53">
        <f>E276+F276+G276+H276+I276+J276+K276+L276+M276+N276</f>
        <v>391.09999999999997</v>
      </c>
      <c r="E276" s="50">
        <f t="shared" ref="E276:J276" si="35">E278+E280+E281</f>
        <v>9</v>
      </c>
      <c r="F276" s="50">
        <f t="shared" si="35"/>
        <v>0</v>
      </c>
      <c r="G276" s="50">
        <f t="shared" si="35"/>
        <v>7</v>
      </c>
      <c r="H276" s="50">
        <f t="shared" si="35"/>
        <v>0</v>
      </c>
      <c r="I276" s="50">
        <f t="shared" si="35"/>
        <v>0</v>
      </c>
      <c r="J276" s="50">
        <f t="shared" si="35"/>
        <v>0</v>
      </c>
      <c r="K276" s="50">
        <f>K278+K280+K281+K279</f>
        <v>0</v>
      </c>
      <c r="L276" s="50">
        <f>L278+L280+L281+L279</f>
        <v>203.7</v>
      </c>
      <c r="M276" s="50">
        <f t="shared" ref="M276:N276" si="36">M278+M280+M281+M279</f>
        <v>85.7</v>
      </c>
      <c r="N276" s="50">
        <f t="shared" si="36"/>
        <v>85.7</v>
      </c>
      <c r="O276" s="41" t="s">
        <v>625</v>
      </c>
      <c r="P276" s="41" t="s">
        <v>659</v>
      </c>
      <c r="Q276" s="5" t="s">
        <v>217</v>
      </c>
    </row>
    <row r="277" spans="1:17" ht="138.75" customHeight="1" x14ac:dyDescent="0.25">
      <c r="A277" s="45"/>
      <c r="B277" s="43"/>
      <c r="C277" s="41"/>
      <c r="D277" s="53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41"/>
      <c r="P277" s="41"/>
      <c r="Q277" s="5" t="s">
        <v>626</v>
      </c>
    </row>
    <row r="278" spans="1:17" ht="74.25" customHeight="1" x14ac:dyDescent="0.25">
      <c r="A278" s="45"/>
      <c r="B278" s="43"/>
      <c r="C278" s="41"/>
      <c r="D278" s="39">
        <f t="shared" ref="D278:D280" si="37">E278+F278+G278+H278+I278+J278+K278+L278+M278+N278</f>
        <v>7</v>
      </c>
      <c r="E278" s="37">
        <v>0</v>
      </c>
      <c r="F278" s="37">
        <v>0</v>
      </c>
      <c r="G278" s="37">
        <v>7</v>
      </c>
      <c r="H278" s="37"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  <c r="O278" s="5">
        <v>2021</v>
      </c>
      <c r="P278" s="5" t="s">
        <v>11</v>
      </c>
      <c r="Q278" s="5" t="s">
        <v>261</v>
      </c>
    </row>
    <row r="279" spans="1:17" ht="74.25" customHeight="1" x14ac:dyDescent="0.25">
      <c r="A279" s="45"/>
      <c r="B279" s="43"/>
      <c r="C279" s="41"/>
      <c r="D279" s="39">
        <f t="shared" si="37"/>
        <v>118</v>
      </c>
      <c r="E279" s="37">
        <v>0</v>
      </c>
      <c r="F279" s="37">
        <v>0</v>
      </c>
      <c r="G279" s="37">
        <v>0</v>
      </c>
      <c r="H279" s="37">
        <v>0</v>
      </c>
      <c r="I279" s="37">
        <v>0</v>
      </c>
      <c r="J279" s="37">
        <v>0</v>
      </c>
      <c r="K279" s="37">
        <v>0</v>
      </c>
      <c r="L279" s="37">
        <v>118</v>
      </c>
      <c r="M279" s="37">
        <v>0</v>
      </c>
      <c r="N279" s="37">
        <v>0</v>
      </c>
      <c r="O279" s="5">
        <v>2026</v>
      </c>
      <c r="P279" s="5" t="s">
        <v>5</v>
      </c>
      <c r="Q279" s="5" t="s">
        <v>521</v>
      </c>
    </row>
    <row r="280" spans="1:17" ht="74.25" customHeight="1" x14ac:dyDescent="0.25">
      <c r="A280" s="45"/>
      <c r="B280" s="43"/>
      <c r="C280" s="41"/>
      <c r="D280" s="39">
        <f t="shared" si="37"/>
        <v>9</v>
      </c>
      <c r="E280" s="37">
        <v>9</v>
      </c>
      <c r="F280" s="37">
        <v>0</v>
      </c>
      <c r="G280" s="37">
        <v>0</v>
      </c>
      <c r="H280" s="37">
        <v>0</v>
      </c>
      <c r="I280" s="37">
        <v>0</v>
      </c>
      <c r="J280" s="37">
        <v>0</v>
      </c>
      <c r="K280" s="37">
        <v>0</v>
      </c>
      <c r="L280" s="37">
        <v>0</v>
      </c>
      <c r="M280" s="37">
        <v>0</v>
      </c>
      <c r="N280" s="37">
        <v>0</v>
      </c>
      <c r="O280" s="5">
        <v>2019</v>
      </c>
      <c r="P280" s="5" t="s">
        <v>146</v>
      </c>
      <c r="Q280" s="5" t="s">
        <v>148</v>
      </c>
    </row>
    <row r="281" spans="1:17" ht="102.75" customHeight="1" x14ac:dyDescent="0.25">
      <c r="A281" s="45"/>
      <c r="B281" s="43"/>
      <c r="C281" s="41"/>
      <c r="D281" s="39">
        <f t="shared" ref="D281" si="38">E281+F281+G281+H281+I281+J281+K281+L281+M281+N281</f>
        <v>257.10000000000002</v>
      </c>
      <c r="E281" s="37">
        <v>0</v>
      </c>
      <c r="F281" s="37">
        <v>0</v>
      </c>
      <c r="G281" s="37">
        <v>0</v>
      </c>
      <c r="H281" s="37">
        <v>0</v>
      </c>
      <c r="I281" s="37">
        <v>0</v>
      </c>
      <c r="J281" s="37">
        <v>0</v>
      </c>
      <c r="K281" s="37">
        <v>0</v>
      </c>
      <c r="L281" s="37">
        <v>85.7</v>
      </c>
      <c r="M281" s="37">
        <v>85.7</v>
      </c>
      <c r="N281" s="37">
        <v>85.7</v>
      </c>
      <c r="O281" s="5" t="s">
        <v>495</v>
      </c>
      <c r="P281" s="5" t="s">
        <v>292</v>
      </c>
      <c r="Q281" s="5" t="s">
        <v>606</v>
      </c>
    </row>
    <row r="282" spans="1:17" ht="184.5" customHeight="1" x14ac:dyDescent="0.25">
      <c r="A282" s="42" t="s">
        <v>90</v>
      </c>
      <c r="B282" s="43" t="s">
        <v>343</v>
      </c>
      <c r="C282" s="41" t="s">
        <v>1</v>
      </c>
      <c r="D282" s="39">
        <f>E282+F282+G282+H282+I282+J282+K282+L282+M282+N282</f>
        <v>79062.7</v>
      </c>
      <c r="E282" s="37">
        <f>E283+E284+E285+E287+E288+E289+E290+E291+E292+E293+E294+E295+E296+E297+E298+E299+E300+E301+E302+E303+E304+E305+E308</f>
        <v>932.4</v>
      </c>
      <c r="F282" s="37">
        <v>2306.4</v>
      </c>
      <c r="G282" s="37">
        <v>1937.5</v>
      </c>
      <c r="H282" s="37">
        <f>H283+H284+H285+H287+H288+H289+H290+H291+H292+H293+H294+H295+H296+H297+H298+H299+H300+H301+H302+H303+H304+H305+H308+H286</f>
        <v>16071.899999999998</v>
      </c>
      <c r="I282" s="37">
        <f>I283+I284+I285+I287+I288+I289+I290+I291+I292+I293+I294+I295+I296+I297+I298+I299+I300+I301+I302+I303+I304+I305+I308+I306</f>
        <v>14750.7</v>
      </c>
      <c r="J282" s="37">
        <f>J283+J284+J285+J287+J288+J289+J290+J291+J292+J293+J294+J295+J296+J297+J298+J299+J300+J301+J302+J303+J304+J305+J308+J307</f>
        <v>15707.7</v>
      </c>
      <c r="K282" s="37">
        <f t="shared" ref="K282:N282" si="39">K283+K284+K285+K287+K288+K289+K290+K291+K292+K293+K294+K295+K296+K297+K298+K299+K300+K301+K302+K303+K304+K305+K308+K307</f>
        <v>7879.3</v>
      </c>
      <c r="L282" s="37">
        <f t="shared" si="39"/>
        <v>6943.2000000000007</v>
      </c>
      <c r="M282" s="37">
        <f t="shared" si="39"/>
        <v>6063.3</v>
      </c>
      <c r="N282" s="37">
        <f t="shared" si="39"/>
        <v>6470.3</v>
      </c>
      <c r="O282" s="5" t="s">
        <v>453</v>
      </c>
      <c r="P282" s="5" t="s">
        <v>467</v>
      </c>
      <c r="Q282" s="41" t="s">
        <v>154</v>
      </c>
    </row>
    <row r="283" spans="1:17" ht="74.25" customHeight="1" x14ac:dyDescent="0.25">
      <c r="A283" s="42"/>
      <c r="B283" s="43"/>
      <c r="C283" s="41"/>
      <c r="D283" s="39">
        <f>E283+F283+G283+H283+I283+J283+K283+L283+M283+N283</f>
        <v>32574</v>
      </c>
      <c r="E283" s="37">
        <v>560</v>
      </c>
      <c r="F283" s="37">
        <v>638.20000000000005</v>
      </c>
      <c r="G283" s="37">
        <v>752.6</v>
      </c>
      <c r="H283" s="37">
        <v>11795.3</v>
      </c>
      <c r="I283" s="37">
        <v>8734.7000000000007</v>
      </c>
      <c r="J283" s="37">
        <v>6510</v>
      </c>
      <c r="K283" s="37">
        <v>809.5</v>
      </c>
      <c r="L283" s="37">
        <v>773.7</v>
      </c>
      <c r="M283" s="37">
        <v>1000</v>
      </c>
      <c r="N283" s="37">
        <v>1000</v>
      </c>
      <c r="O283" s="5" t="s">
        <v>453</v>
      </c>
      <c r="P283" s="5" t="s">
        <v>308</v>
      </c>
      <c r="Q283" s="41"/>
    </row>
    <row r="284" spans="1:17" ht="74.25" customHeight="1" x14ac:dyDescent="0.25">
      <c r="A284" s="42"/>
      <c r="B284" s="43"/>
      <c r="C284" s="41"/>
      <c r="D284" s="39">
        <f>E284+F284+G284+H284+I284+J284+K284+L284+M284+N284</f>
        <v>2527.4</v>
      </c>
      <c r="E284" s="37">
        <v>0</v>
      </c>
      <c r="F284" s="37">
        <v>0</v>
      </c>
      <c r="G284" s="37">
        <v>0</v>
      </c>
      <c r="H284" s="37">
        <v>218.1</v>
      </c>
      <c r="I284" s="37">
        <v>558.9</v>
      </c>
      <c r="J284" s="37">
        <v>1022.3</v>
      </c>
      <c r="K284" s="37">
        <v>378.1</v>
      </c>
      <c r="L284" s="37">
        <v>350</v>
      </c>
      <c r="M284" s="37">
        <v>0</v>
      </c>
      <c r="N284" s="37">
        <v>0</v>
      </c>
      <c r="O284" s="5" t="s">
        <v>501</v>
      </c>
      <c r="P284" s="5" t="s">
        <v>2</v>
      </c>
      <c r="Q284" s="41"/>
    </row>
    <row r="285" spans="1:17" ht="74.25" customHeight="1" x14ac:dyDescent="0.25">
      <c r="A285" s="42"/>
      <c r="B285" s="43"/>
      <c r="C285" s="41"/>
      <c r="D285" s="39">
        <f t="shared" ref="D285" si="40">E285+F285+G285+H285+I285+J285+K285+L285+M285+N285</f>
        <v>1055</v>
      </c>
      <c r="E285" s="37">
        <v>162.5</v>
      </c>
      <c r="F285" s="37">
        <v>211</v>
      </c>
      <c r="G285" s="37">
        <v>2.8</v>
      </c>
      <c r="H285" s="37">
        <v>146.80000000000001</v>
      </c>
      <c r="I285" s="37">
        <v>511.5</v>
      </c>
      <c r="J285" s="37">
        <v>20.399999999999999</v>
      </c>
      <c r="K285" s="37">
        <v>0</v>
      </c>
      <c r="L285" s="37">
        <v>0</v>
      </c>
      <c r="M285" s="37">
        <v>0</v>
      </c>
      <c r="N285" s="37">
        <v>0</v>
      </c>
      <c r="O285" s="5" t="s">
        <v>267</v>
      </c>
      <c r="P285" s="5" t="s">
        <v>155</v>
      </c>
      <c r="Q285" s="41"/>
    </row>
    <row r="286" spans="1:17" ht="96.75" customHeight="1" x14ac:dyDescent="0.25">
      <c r="A286" s="42"/>
      <c r="B286" s="43"/>
      <c r="C286" s="41"/>
      <c r="D286" s="39">
        <f>E286+F286+G286+H286+I286+J286+K286+L286+M286+N286</f>
        <v>175.5</v>
      </c>
      <c r="E286" s="37">
        <v>19.899999999999999</v>
      </c>
      <c r="F286" s="37">
        <v>0</v>
      </c>
      <c r="G286" s="37">
        <v>44.8</v>
      </c>
      <c r="H286" s="37">
        <v>110.8</v>
      </c>
      <c r="I286" s="37">
        <v>0</v>
      </c>
      <c r="J286" s="37">
        <v>0</v>
      </c>
      <c r="K286" s="37">
        <v>0</v>
      </c>
      <c r="L286" s="37">
        <v>0</v>
      </c>
      <c r="M286" s="37">
        <v>0</v>
      </c>
      <c r="N286" s="37">
        <v>0</v>
      </c>
      <c r="O286" s="5" t="s">
        <v>282</v>
      </c>
      <c r="P286" s="5" t="s">
        <v>19</v>
      </c>
      <c r="Q286" s="41"/>
    </row>
    <row r="287" spans="1:17" ht="96.75" customHeight="1" x14ac:dyDescent="0.25">
      <c r="A287" s="42"/>
      <c r="B287" s="43"/>
      <c r="C287" s="41"/>
      <c r="D287" s="39">
        <f t="shared" ref="D287:D288" si="41">E287+F287+G287+H287+I287+J287+K287+L287+M287+N287</f>
        <v>929</v>
      </c>
      <c r="E287" s="37">
        <v>0</v>
      </c>
      <c r="F287" s="37">
        <v>0</v>
      </c>
      <c r="G287" s="37">
        <v>0</v>
      </c>
      <c r="H287" s="37">
        <v>0</v>
      </c>
      <c r="I287" s="37">
        <v>127.4</v>
      </c>
      <c r="J287" s="37">
        <v>89.5</v>
      </c>
      <c r="K287" s="37">
        <v>22.1</v>
      </c>
      <c r="L287" s="37">
        <v>230</v>
      </c>
      <c r="M287" s="37">
        <v>230</v>
      </c>
      <c r="N287" s="37">
        <v>230</v>
      </c>
      <c r="O287" s="5" t="s">
        <v>457</v>
      </c>
      <c r="P287" s="5" t="s">
        <v>292</v>
      </c>
      <c r="Q287" s="41"/>
    </row>
    <row r="288" spans="1:17" ht="74.25" customHeight="1" x14ac:dyDescent="0.25">
      <c r="A288" s="42"/>
      <c r="B288" s="43"/>
      <c r="C288" s="41"/>
      <c r="D288" s="39">
        <f t="shared" si="41"/>
        <v>5698.8</v>
      </c>
      <c r="E288" s="37">
        <v>0</v>
      </c>
      <c r="F288" s="37">
        <v>0</v>
      </c>
      <c r="G288" s="37">
        <v>0</v>
      </c>
      <c r="H288" s="37">
        <v>79.2</v>
      </c>
      <c r="I288" s="37">
        <v>235.5</v>
      </c>
      <c r="J288" s="37">
        <v>1720.2</v>
      </c>
      <c r="K288" s="37">
        <v>3386.4</v>
      </c>
      <c r="L288" s="37">
        <v>92.5</v>
      </c>
      <c r="M288" s="37">
        <v>92.5</v>
      </c>
      <c r="N288" s="37">
        <v>92.5</v>
      </c>
      <c r="O288" s="5" t="s">
        <v>454</v>
      </c>
      <c r="P288" s="5" t="s">
        <v>8</v>
      </c>
      <c r="Q288" s="41"/>
    </row>
    <row r="289" spans="1:17" ht="74.25" customHeight="1" x14ac:dyDescent="0.25">
      <c r="A289" s="42"/>
      <c r="B289" s="43"/>
      <c r="C289" s="41"/>
      <c r="D289" s="39">
        <f t="shared" ref="D289:D290" si="42">E289+F289+G289+H289+I289+J289+K289+L289+M289+N289</f>
        <v>34</v>
      </c>
      <c r="E289" s="37">
        <v>0</v>
      </c>
      <c r="F289" s="37">
        <v>24</v>
      </c>
      <c r="G289" s="37">
        <v>10</v>
      </c>
      <c r="H289" s="37">
        <v>0</v>
      </c>
      <c r="I289" s="37">
        <v>0</v>
      </c>
      <c r="J289" s="37">
        <v>0</v>
      </c>
      <c r="K289" s="37">
        <v>0</v>
      </c>
      <c r="L289" s="37">
        <v>0</v>
      </c>
      <c r="M289" s="37">
        <v>0</v>
      </c>
      <c r="N289" s="37">
        <v>0</v>
      </c>
      <c r="O289" s="5" t="s">
        <v>279</v>
      </c>
      <c r="P289" s="5" t="s">
        <v>146</v>
      </c>
      <c r="Q289" s="41"/>
    </row>
    <row r="290" spans="1:17" ht="74.25" customHeight="1" x14ac:dyDescent="0.25">
      <c r="A290" s="42"/>
      <c r="B290" s="43"/>
      <c r="C290" s="41"/>
      <c r="D290" s="39">
        <f t="shared" si="42"/>
        <v>8015.9999999999991</v>
      </c>
      <c r="E290" s="37">
        <v>9.9</v>
      </c>
      <c r="F290" s="37">
        <v>187.6</v>
      </c>
      <c r="G290" s="37">
        <v>27.9</v>
      </c>
      <c r="H290" s="37">
        <v>1011.9</v>
      </c>
      <c r="I290" s="37">
        <v>1042.3</v>
      </c>
      <c r="J290" s="37">
        <v>1508.5</v>
      </c>
      <c r="K290" s="37">
        <v>564.29999999999995</v>
      </c>
      <c r="L290" s="37">
        <v>1221.2</v>
      </c>
      <c r="M290" s="37">
        <v>1221.2</v>
      </c>
      <c r="N290" s="37">
        <v>1221.2</v>
      </c>
      <c r="O290" s="5" t="s">
        <v>453</v>
      </c>
      <c r="P290" s="5" t="s">
        <v>13</v>
      </c>
      <c r="Q290" s="41"/>
    </row>
    <row r="291" spans="1:17" ht="74.25" customHeight="1" x14ac:dyDescent="0.25">
      <c r="A291" s="42"/>
      <c r="B291" s="43"/>
      <c r="C291" s="41"/>
      <c r="D291" s="39">
        <f t="shared" ref="D291:D292" si="43">E291+F291+G291+H291+I291+J291+K291+L291+M291+N291</f>
        <v>7.3</v>
      </c>
      <c r="E291" s="37">
        <v>0</v>
      </c>
      <c r="F291" s="37">
        <v>0</v>
      </c>
      <c r="G291" s="37">
        <v>7.3</v>
      </c>
      <c r="H291" s="37">
        <v>0</v>
      </c>
      <c r="I291" s="37">
        <v>0</v>
      </c>
      <c r="J291" s="37">
        <v>0</v>
      </c>
      <c r="K291" s="37">
        <v>0</v>
      </c>
      <c r="L291" s="37">
        <v>0</v>
      </c>
      <c r="M291" s="37">
        <v>0</v>
      </c>
      <c r="N291" s="37">
        <v>0</v>
      </c>
      <c r="O291" s="5">
        <v>2021</v>
      </c>
      <c r="P291" s="5" t="s">
        <v>11</v>
      </c>
      <c r="Q291" s="41"/>
    </row>
    <row r="292" spans="1:17" ht="74.25" customHeight="1" x14ac:dyDescent="0.25">
      <c r="A292" s="42"/>
      <c r="B292" s="43"/>
      <c r="C292" s="41"/>
      <c r="D292" s="39">
        <f t="shared" si="43"/>
        <v>2873.1</v>
      </c>
      <c r="E292" s="37">
        <v>0</v>
      </c>
      <c r="F292" s="37">
        <v>0</v>
      </c>
      <c r="G292" s="37">
        <v>87</v>
      </c>
      <c r="H292" s="37">
        <v>363.4</v>
      </c>
      <c r="I292" s="37">
        <v>476.2</v>
      </c>
      <c r="J292" s="37">
        <v>448.7</v>
      </c>
      <c r="K292" s="37">
        <v>344.8</v>
      </c>
      <c r="L292" s="37">
        <v>409</v>
      </c>
      <c r="M292" s="37">
        <v>372</v>
      </c>
      <c r="N292" s="37">
        <v>372</v>
      </c>
      <c r="O292" s="5" t="s">
        <v>462</v>
      </c>
      <c r="P292" s="5" t="s">
        <v>12</v>
      </c>
      <c r="Q292" s="41"/>
    </row>
    <row r="293" spans="1:17" ht="74.25" customHeight="1" x14ac:dyDescent="0.25">
      <c r="A293" s="42"/>
      <c r="B293" s="43"/>
      <c r="C293" s="41"/>
      <c r="D293" s="39">
        <f t="shared" ref="D293:D294" si="44">E293+F293+G293+H293+I293+J293+K293+L293+M293+N293</f>
        <v>1978</v>
      </c>
      <c r="E293" s="37">
        <v>0</v>
      </c>
      <c r="F293" s="37">
        <v>0</v>
      </c>
      <c r="G293" s="37">
        <v>161.80000000000001</v>
      </c>
      <c r="H293" s="37">
        <v>446.6</v>
      </c>
      <c r="I293" s="37">
        <v>234.5</v>
      </c>
      <c r="J293" s="37">
        <v>582</v>
      </c>
      <c r="K293" s="37">
        <v>351.6</v>
      </c>
      <c r="L293" s="37">
        <v>201.5</v>
      </c>
      <c r="M293" s="37">
        <v>0</v>
      </c>
      <c r="N293" s="37">
        <v>0</v>
      </c>
      <c r="O293" s="5" t="s">
        <v>531</v>
      </c>
      <c r="P293" s="5" t="s">
        <v>26</v>
      </c>
      <c r="Q293" s="41"/>
    </row>
    <row r="294" spans="1:17" ht="74.25" customHeight="1" x14ac:dyDescent="0.25">
      <c r="A294" s="42"/>
      <c r="B294" s="43"/>
      <c r="C294" s="41"/>
      <c r="D294" s="39">
        <f t="shared" si="44"/>
        <v>4638.7000000000007</v>
      </c>
      <c r="E294" s="37">
        <v>0</v>
      </c>
      <c r="F294" s="37">
        <v>89.6</v>
      </c>
      <c r="G294" s="37">
        <v>309.3</v>
      </c>
      <c r="H294" s="37">
        <v>230.8</v>
      </c>
      <c r="I294" s="37">
        <v>373.2</v>
      </c>
      <c r="J294" s="37">
        <v>706.4</v>
      </c>
      <c r="K294" s="37">
        <v>295.89999999999998</v>
      </c>
      <c r="L294" s="37">
        <v>133.5</v>
      </c>
      <c r="M294" s="37">
        <v>1200</v>
      </c>
      <c r="N294" s="37">
        <v>1300</v>
      </c>
      <c r="O294" s="5" t="s">
        <v>459</v>
      </c>
      <c r="P294" s="5" t="s">
        <v>5</v>
      </c>
      <c r="Q294" s="41"/>
    </row>
    <row r="295" spans="1:17" ht="104.25" customHeight="1" x14ac:dyDescent="0.25">
      <c r="A295" s="42"/>
      <c r="B295" s="43"/>
      <c r="C295" s="41"/>
      <c r="D295" s="39">
        <f t="shared" ref="D295" si="45">E295+F295+G295+H295+I295+J295+K295+L295+M295+N295</f>
        <v>12.5</v>
      </c>
      <c r="E295" s="37">
        <v>12.5</v>
      </c>
      <c r="F295" s="37">
        <v>0</v>
      </c>
      <c r="G295" s="37">
        <v>0</v>
      </c>
      <c r="H295" s="37">
        <v>0</v>
      </c>
      <c r="I295" s="37">
        <v>0</v>
      </c>
      <c r="J295" s="37">
        <v>0</v>
      </c>
      <c r="K295" s="37">
        <v>0</v>
      </c>
      <c r="L295" s="37">
        <v>0</v>
      </c>
      <c r="M295" s="37">
        <v>0</v>
      </c>
      <c r="N295" s="37">
        <v>0</v>
      </c>
      <c r="O295" s="5">
        <v>2019</v>
      </c>
      <c r="P295" s="5" t="s">
        <v>18</v>
      </c>
      <c r="Q295" s="41"/>
    </row>
    <row r="296" spans="1:17" ht="74.25" customHeight="1" x14ac:dyDescent="0.25">
      <c r="A296" s="42"/>
      <c r="B296" s="43"/>
      <c r="C296" s="41"/>
      <c r="D296" s="39">
        <f>E296+F296+G296+H296+I296+J296+K296+L296+M296+N296</f>
        <v>4678.5</v>
      </c>
      <c r="E296" s="37">
        <v>0</v>
      </c>
      <c r="F296" s="37">
        <v>322.2</v>
      </c>
      <c r="G296" s="37">
        <v>147.9</v>
      </c>
      <c r="H296" s="37">
        <v>481</v>
      </c>
      <c r="I296" s="37">
        <v>395.5</v>
      </c>
      <c r="J296" s="37">
        <v>389.5</v>
      </c>
      <c r="K296" s="37">
        <v>345.9</v>
      </c>
      <c r="L296" s="37">
        <v>906.9</v>
      </c>
      <c r="M296" s="37">
        <v>844.8</v>
      </c>
      <c r="N296" s="37">
        <v>844.8</v>
      </c>
      <c r="O296" s="5" t="s">
        <v>459</v>
      </c>
      <c r="P296" s="5" t="s">
        <v>156</v>
      </c>
      <c r="Q296" s="41"/>
    </row>
    <row r="297" spans="1:17" ht="74.25" customHeight="1" x14ac:dyDescent="0.25">
      <c r="A297" s="42"/>
      <c r="B297" s="43"/>
      <c r="C297" s="41"/>
      <c r="D297" s="39">
        <f t="shared" ref="D297:D298" si="46">E297+F297+G297+H297+I297+J297+K297+L297+M297+N297</f>
        <v>3438.0999999999995</v>
      </c>
      <c r="E297" s="37">
        <v>60</v>
      </c>
      <c r="F297" s="37">
        <v>652.5</v>
      </c>
      <c r="G297" s="37">
        <v>19.8</v>
      </c>
      <c r="H297" s="37">
        <v>330.7</v>
      </c>
      <c r="I297" s="37">
        <v>631.79999999999995</v>
      </c>
      <c r="J297" s="37">
        <v>319.39999999999998</v>
      </c>
      <c r="K297" s="37">
        <v>236.6</v>
      </c>
      <c r="L297" s="37">
        <v>1187.3</v>
      </c>
      <c r="M297" s="37">
        <v>0</v>
      </c>
      <c r="N297" s="37">
        <v>0</v>
      </c>
      <c r="O297" s="5" t="s">
        <v>496</v>
      </c>
      <c r="P297" s="5" t="s">
        <v>10</v>
      </c>
      <c r="Q297" s="41"/>
    </row>
    <row r="298" spans="1:17" ht="74.25" customHeight="1" x14ac:dyDescent="0.25">
      <c r="A298" s="42"/>
      <c r="B298" s="43"/>
      <c r="C298" s="41"/>
      <c r="D298" s="39">
        <f t="shared" si="46"/>
        <v>80</v>
      </c>
      <c r="E298" s="37">
        <v>80</v>
      </c>
      <c r="F298" s="37">
        <v>0</v>
      </c>
      <c r="G298" s="37">
        <v>0</v>
      </c>
      <c r="H298" s="37">
        <v>0</v>
      </c>
      <c r="I298" s="37">
        <v>0</v>
      </c>
      <c r="J298" s="37">
        <v>0</v>
      </c>
      <c r="K298" s="37">
        <v>0</v>
      </c>
      <c r="L298" s="37">
        <v>0</v>
      </c>
      <c r="M298" s="37">
        <v>0</v>
      </c>
      <c r="N298" s="37">
        <v>0</v>
      </c>
      <c r="O298" s="5">
        <v>2019</v>
      </c>
      <c r="P298" s="5" t="s">
        <v>140</v>
      </c>
      <c r="Q298" s="41"/>
    </row>
    <row r="299" spans="1:17" ht="74.25" customHeight="1" x14ac:dyDescent="0.25">
      <c r="A299" s="42"/>
      <c r="B299" s="43"/>
      <c r="C299" s="41"/>
      <c r="D299" s="39">
        <f t="shared" ref="D299:D300" si="47">E299+F299+G299+H299+I299+J299+K299+L299+M299+N299</f>
        <v>300.2</v>
      </c>
      <c r="E299" s="37">
        <v>0</v>
      </c>
      <c r="F299" s="37">
        <v>9</v>
      </c>
      <c r="G299" s="37">
        <v>108.2</v>
      </c>
      <c r="H299" s="37">
        <v>20</v>
      </c>
      <c r="I299" s="37">
        <v>24.6</v>
      </c>
      <c r="J299" s="37">
        <v>10</v>
      </c>
      <c r="K299" s="37">
        <v>28.4</v>
      </c>
      <c r="L299" s="37">
        <v>0</v>
      </c>
      <c r="M299" s="37">
        <v>0</v>
      </c>
      <c r="N299" s="37">
        <v>100</v>
      </c>
      <c r="O299" s="5" t="s">
        <v>490</v>
      </c>
      <c r="P299" s="5" t="s">
        <v>23</v>
      </c>
      <c r="Q299" s="41"/>
    </row>
    <row r="300" spans="1:17" ht="74.25" customHeight="1" x14ac:dyDescent="0.25">
      <c r="A300" s="42"/>
      <c r="B300" s="43"/>
      <c r="C300" s="41"/>
      <c r="D300" s="39">
        <f t="shared" si="47"/>
        <v>1038.9000000000001</v>
      </c>
      <c r="E300" s="37">
        <v>0</v>
      </c>
      <c r="F300" s="37">
        <v>30</v>
      </c>
      <c r="G300" s="37">
        <v>24.7</v>
      </c>
      <c r="H300" s="37">
        <v>165</v>
      </c>
      <c r="I300" s="37">
        <v>234.9</v>
      </c>
      <c r="J300" s="37">
        <v>146.9</v>
      </c>
      <c r="K300" s="37">
        <v>76.400000000000006</v>
      </c>
      <c r="L300" s="37">
        <v>180.5</v>
      </c>
      <c r="M300" s="37">
        <v>0</v>
      </c>
      <c r="N300" s="37">
        <v>180.5</v>
      </c>
      <c r="O300" s="5" t="s">
        <v>558</v>
      </c>
      <c r="P300" s="5" t="s">
        <v>32</v>
      </c>
      <c r="Q300" s="41"/>
    </row>
    <row r="301" spans="1:17" ht="74.25" customHeight="1" x14ac:dyDescent="0.25">
      <c r="A301" s="42"/>
      <c r="B301" s="43"/>
      <c r="C301" s="41"/>
      <c r="D301" s="39">
        <f t="shared" ref="D301:D302" si="48">E301+F301+G301+H301+I301+J301+K301+L301+M301+N301</f>
        <v>540.9</v>
      </c>
      <c r="E301" s="37">
        <v>0</v>
      </c>
      <c r="F301" s="37">
        <v>29.4</v>
      </c>
      <c r="G301" s="37">
        <v>0</v>
      </c>
      <c r="H301" s="37">
        <v>88.1</v>
      </c>
      <c r="I301" s="37">
        <v>104.2</v>
      </c>
      <c r="J301" s="37">
        <v>60.2</v>
      </c>
      <c r="K301" s="37">
        <v>56</v>
      </c>
      <c r="L301" s="37">
        <v>76.5</v>
      </c>
      <c r="M301" s="37">
        <v>50</v>
      </c>
      <c r="N301" s="37">
        <v>76.5</v>
      </c>
      <c r="O301" s="5" t="s">
        <v>459</v>
      </c>
      <c r="P301" s="5" t="s">
        <v>3</v>
      </c>
      <c r="Q301" s="41"/>
    </row>
    <row r="302" spans="1:17" ht="74.25" customHeight="1" x14ac:dyDescent="0.25">
      <c r="A302" s="42"/>
      <c r="B302" s="43"/>
      <c r="C302" s="41"/>
      <c r="D302" s="39">
        <f t="shared" si="48"/>
        <v>67</v>
      </c>
      <c r="E302" s="37">
        <v>0</v>
      </c>
      <c r="F302" s="37">
        <v>67</v>
      </c>
      <c r="G302" s="37">
        <v>0</v>
      </c>
      <c r="H302" s="37">
        <v>0</v>
      </c>
      <c r="I302" s="37">
        <v>0</v>
      </c>
      <c r="J302" s="37">
        <v>0</v>
      </c>
      <c r="K302" s="37">
        <v>0</v>
      </c>
      <c r="L302" s="37">
        <v>0</v>
      </c>
      <c r="M302" s="37">
        <v>0</v>
      </c>
      <c r="N302" s="37">
        <v>0</v>
      </c>
      <c r="O302" s="5">
        <v>2020</v>
      </c>
      <c r="P302" s="5" t="s">
        <v>15</v>
      </c>
      <c r="Q302" s="41"/>
    </row>
    <row r="303" spans="1:17" ht="74.25" customHeight="1" x14ac:dyDescent="0.25">
      <c r="A303" s="42"/>
      <c r="B303" s="43"/>
      <c r="C303" s="41"/>
      <c r="D303" s="39">
        <f t="shared" ref="D303:D304" si="49">E303+F303+G303+H303+I303+J303+K303+L303+M303+N303</f>
        <v>3666.6000000000008</v>
      </c>
      <c r="E303" s="37">
        <v>0</v>
      </c>
      <c r="F303" s="37">
        <v>1</v>
      </c>
      <c r="G303" s="37">
        <v>0</v>
      </c>
      <c r="H303" s="37">
        <v>21.1</v>
      </c>
      <c r="I303" s="37">
        <v>587.1</v>
      </c>
      <c r="J303" s="37">
        <v>1299.2</v>
      </c>
      <c r="K303" s="37">
        <v>282.8</v>
      </c>
      <c r="L303" s="37">
        <v>491.8</v>
      </c>
      <c r="M303" s="37">
        <v>491.8</v>
      </c>
      <c r="N303" s="37">
        <v>491.8</v>
      </c>
      <c r="O303" s="5" t="s">
        <v>574</v>
      </c>
      <c r="P303" s="5" t="s">
        <v>21</v>
      </c>
      <c r="Q303" s="41"/>
    </row>
    <row r="304" spans="1:17" ht="74.25" customHeight="1" x14ac:dyDescent="0.25">
      <c r="A304" s="42"/>
      <c r="B304" s="43"/>
      <c r="C304" s="41"/>
      <c r="D304" s="39">
        <f t="shared" si="49"/>
        <v>1638.5</v>
      </c>
      <c r="E304" s="37">
        <v>17.5</v>
      </c>
      <c r="F304" s="37">
        <v>0</v>
      </c>
      <c r="G304" s="37">
        <v>139.80000000000001</v>
      </c>
      <c r="H304" s="37">
        <v>278.39999999999998</v>
      </c>
      <c r="I304" s="37">
        <v>109.8</v>
      </c>
      <c r="J304" s="37">
        <v>224.9</v>
      </c>
      <c r="K304" s="37">
        <v>268.10000000000002</v>
      </c>
      <c r="L304" s="37">
        <v>200</v>
      </c>
      <c r="M304" s="37">
        <v>200</v>
      </c>
      <c r="N304" s="37">
        <v>200</v>
      </c>
      <c r="O304" s="5" t="s">
        <v>493</v>
      </c>
      <c r="P304" s="5" t="s">
        <v>4</v>
      </c>
      <c r="Q304" s="41"/>
    </row>
    <row r="305" spans="1:17" ht="74.25" customHeight="1" x14ac:dyDescent="0.25">
      <c r="A305" s="42"/>
      <c r="B305" s="43"/>
      <c r="C305" s="41"/>
      <c r="D305" s="39">
        <f>E305+F305+G305+H305+I305+J305+K305+L305+M305+N305</f>
        <v>59.4</v>
      </c>
      <c r="E305" s="37">
        <v>0</v>
      </c>
      <c r="F305" s="37">
        <v>0</v>
      </c>
      <c r="G305" s="37">
        <v>16.5</v>
      </c>
      <c r="H305" s="37">
        <v>42.9</v>
      </c>
      <c r="I305" s="37">
        <v>0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5" t="s">
        <v>283</v>
      </c>
      <c r="P305" s="5" t="s">
        <v>9</v>
      </c>
      <c r="Q305" s="41"/>
    </row>
    <row r="306" spans="1:17" ht="74.25" customHeight="1" x14ac:dyDescent="0.25">
      <c r="A306" s="42"/>
      <c r="B306" s="43"/>
      <c r="C306" s="41"/>
      <c r="D306" s="39">
        <f>E306+F306+G306+H306+I306+J306+K306+L306+M306+N306</f>
        <v>182.7</v>
      </c>
      <c r="E306" s="37">
        <v>0</v>
      </c>
      <c r="F306" s="37">
        <v>0</v>
      </c>
      <c r="G306" s="37">
        <v>0</v>
      </c>
      <c r="H306" s="37">
        <v>0</v>
      </c>
      <c r="I306" s="37">
        <v>182.7</v>
      </c>
      <c r="J306" s="37">
        <v>0</v>
      </c>
      <c r="K306" s="37">
        <v>0</v>
      </c>
      <c r="L306" s="37">
        <v>0</v>
      </c>
      <c r="M306" s="37">
        <v>0</v>
      </c>
      <c r="N306" s="37">
        <v>0</v>
      </c>
      <c r="O306" s="5">
        <v>2023</v>
      </c>
      <c r="P306" s="5" t="s">
        <v>302</v>
      </c>
      <c r="Q306" s="41"/>
    </row>
    <row r="307" spans="1:17" ht="74.25" customHeight="1" x14ac:dyDescent="0.25">
      <c r="A307" s="42"/>
      <c r="B307" s="43"/>
      <c r="C307" s="41"/>
      <c r="D307" s="39">
        <f t="shared" ref="D307" si="50">E307+F307+G307+H307+I307+J307+K307+L307+M307+N307</f>
        <v>433.79999999999995</v>
      </c>
      <c r="E307" s="37">
        <v>0</v>
      </c>
      <c r="F307" s="37">
        <v>0</v>
      </c>
      <c r="G307" s="37">
        <v>0</v>
      </c>
      <c r="H307" s="37">
        <v>0</v>
      </c>
      <c r="I307" s="37">
        <v>0</v>
      </c>
      <c r="J307" s="37">
        <v>65.099999999999994</v>
      </c>
      <c r="K307" s="37">
        <v>274.2</v>
      </c>
      <c r="L307" s="37">
        <v>94.5</v>
      </c>
      <c r="M307" s="37">
        <v>0</v>
      </c>
      <c r="N307" s="37">
        <v>0</v>
      </c>
      <c r="O307" s="5" t="s">
        <v>503</v>
      </c>
      <c r="P307" s="5" t="s">
        <v>387</v>
      </c>
      <c r="Q307" s="41"/>
    </row>
    <row r="308" spans="1:17" ht="74.25" customHeight="1" x14ac:dyDescent="0.25">
      <c r="A308" s="42"/>
      <c r="B308" s="43"/>
      <c r="C308" s="41"/>
      <c r="D308" s="39">
        <f>E308+F308+G308+H308+I308+J308+K308+L308+M308+N308</f>
        <v>2438.5</v>
      </c>
      <c r="E308" s="37">
        <v>30</v>
      </c>
      <c r="F308" s="37">
        <v>44.8</v>
      </c>
      <c r="G308" s="37">
        <v>77</v>
      </c>
      <c r="H308" s="37">
        <v>241.8</v>
      </c>
      <c r="I308" s="37">
        <v>185.9</v>
      </c>
      <c r="J308" s="37">
        <v>584.5</v>
      </c>
      <c r="K308" s="37">
        <v>158.19999999999999</v>
      </c>
      <c r="L308" s="37">
        <v>394.3</v>
      </c>
      <c r="M308" s="37">
        <v>361</v>
      </c>
      <c r="N308" s="37">
        <v>361</v>
      </c>
      <c r="O308" s="5" t="s">
        <v>453</v>
      </c>
      <c r="P308" s="5" t="s">
        <v>16</v>
      </c>
      <c r="Q308" s="41"/>
    </row>
    <row r="309" spans="1:17" ht="171.75" customHeight="1" x14ac:dyDescent="0.25">
      <c r="A309" s="42" t="s">
        <v>145</v>
      </c>
      <c r="B309" s="43" t="s">
        <v>447</v>
      </c>
      <c r="C309" s="41" t="s">
        <v>1</v>
      </c>
      <c r="D309" s="35">
        <f>E309+F309+G309+H309+I309+J309+K309+L309+M309+N309</f>
        <v>510566.89999999997</v>
      </c>
      <c r="E309" s="37">
        <v>14002.9</v>
      </c>
      <c r="F309" s="37">
        <v>18586.7</v>
      </c>
      <c r="G309" s="37">
        <v>63093.1</v>
      </c>
      <c r="H309" s="37">
        <f>H312+H313+H314+H315+H316+H317+H318+H319+H320+H321+H322+H323+H324+H326+H328+H329+H330+H331+H332+H325</f>
        <v>27682.899999999991</v>
      </c>
      <c r="I309" s="37">
        <f>I312+I313+I314+I315+I316+I317+I318+I319+I320+I321+I322+I323+I324+I326+I328+I329+I330+I331+I332+I310+I311</f>
        <v>49489.100000000013</v>
      </c>
      <c r="J309" s="37">
        <f>J312+J313+J314+J315+J316+J317+J318+J319+J320+J321+J322+J323+J324+J326+J328+J329+J330+J331+J332+J310+J311+J327</f>
        <v>61882.899999999994</v>
      </c>
      <c r="K309" s="37">
        <f t="shared" ref="K309:N309" si="51">K312+K313+K314+K315+K316+K317+K318+K319+K320+K321+K322+K323+K324+K326+K328+K329+K330+K331+K332+K310+K311+K327</f>
        <v>58791.700000000004</v>
      </c>
      <c r="L309" s="37">
        <f t="shared" si="51"/>
        <v>76630.600000000006</v>
      </c>
      <c r="M309" s="37">
        <f t="shared" si="51"/>
        <v>69821.699999999983</v>
      </c>
      <c r="N309" s="37">
        <f t="shared" si="51"/>
        <v>70585.299999999988</v>
      </c>
      <c r="O309" s="5" t="s">
        <v>453</v>
      </c>
      <c r="P309" s="5" t="s">
        <v>467</v>
      </c>
      <c r="Q309" s="41" t="s">
        <v>226</v>
      </c>
    </row>
    <row r="310" spans="1:17" ht="74.25" customHeight="1" x14ac:dyDescent="0.25">
      <c r="A310" s="42"/>
      <c r="B310" s="43"/>
      <c r="C310" s="41"/>
      <c r="D310" s="35">
        <f t="shared" ref="D310:D332" si="52">E310+F310+G310+H310+I310+J310+K310+L310+M310+N310</f>
        <v>641.29999999999995</v>
      </c>
      <c r="E310" s="37">
        <v>0</v>
      </c>
      <c r="F310" s="37">
        <v>0</v>
      </c>
      <c r="G310" s="37">
        <v>0</v>
      </c>
      <c r="H310" s="37">
        <v>0</v>
      </c>
      <c r="I310" s="37">
        <v>227.3</v>
      </c>
      <c r="J310" s="37">
        <v>402.5</v>
      </c>
      <c r="K310" s="37">
        <v>11.5</v>
      </c>
      <c r="L310" s="37">
        <v>0</v>
      </c>
      <c r="M310" s="37">
        <v>0</v>
      </c>
      <c r="N310" s="37">
        <v>0</v>
      </c>
      <c r="O310" s="5" t="s">
        <v>370</v>
      </c>
      <c r="P310" s="5" t="s">
        <v>3</v>
      </c>
      <c r="Q310" s="41"/>
    </row>
    <row r="311" spans="1:17" ht="74.25" customHeight="1" x14ac:dyDescent="0.25">
      <c r="A311" s="42"/>
      <c r="B311" s="43"/>
      <c r="C311" s="41"/>
      <c r="D311" s="35">
        <f t="shared" si="52"/>
        <v>2864.8</v>
      </c>
      <c r="E311" s="37">
        <v>0</v>
      </c>
      <c r="F311" s="37">
        <v>0</v>
      </c>
      <c r="G311" s="37">
        <v>0</v>
      </c>
      <c r="H311" s="37">
        <v>0</v>
      </c>
      <c r="I311" s="37">
        <v>1214.9000000000001</v>
      </c>
      <c r="J311" s="37">
        <v>1602.1</v>
      </c>
      <c r="K311" s="37">
        <v>47.8</v>
      </c>
      <c r="L311" s="37">
        <v>0</v>
      </c>
      <c r="M311" s="37">
        <v>0</v>
      </c>
      <c r="N311" s="37">
        <v>0</v>
      </c>
      <c r="O311" s="5" t="s">
        <v>370</v>
      </c>
      <c r="P311" s="5" t="s">
        <v>2</v>
      </c>
      <c r="Q311" s="41"/>
    </row>
    <row r="312" spans="1:17" ht="74.25" customHeight="1" x14ac:dyDescent="0.25">
      <c r="A312" s="42"/>
      <c r="B312" s="43"/>
      <c r="C312" s="41"/>
      <c r="D312" s="35">
        <f t="shared" si="52"/>
        <v>52389.600000000006</v>
      </c>
      <c r="E312" s="37">
        <v>55.4</v>
      </c>
      <c r="F312" s="37">
        <v>1190.0999999999999</v>
      </c>
      <c r="G312" s="37">
        <v>2615</v>
      </c>
      <c r="H312" s="37">
        <v>2032.7</v>
      </c>
      <c r="I312" s="37">
        <v>3656.4</v>
      </c>
      <c r="J312" s="37">
        <v>4192.8999999999996</v>
      </c>
      <c r="K312" s="37">
        <v>4589</v>
      </c>
      <c r="L312" s="37">
        <v>11352.7</v>
      </c>
      <c r="M312" s="37">
        <v>11352.7</v>
      </c>
      <c r="N312" s="37">
        <v>11352.7</v>
      </c>
      <c r="O312" s="5" t="s">
        <v>453</v>
      </c>
      <c r="P312" s="5" t="s">
        <v>21</v>
      </c>
      <c r="Q312" s="41"/>
    </row>
    <row r="313" spans="1:17" ht="74.25" customHeight="1" x14ac:dyDescent="0.25">
      <c r="A313" s="42"/>
      <c r="B313" s="43"/>
      <c r="C313" s="41"/>
      <c r="D313" s="35">
        <f t="shared" si="52"/>
        <v>8520.2999999999993</v>
      </c>
      <c r="E313" s="37">
        <v>61.4</v>
      </c>
      <c r="F313" s="37">
        <v>856.2</v>
      </c>
      <c r="G313" s="37">
        <v>1124.4000000000001</v>
      </c>
      <c r="H313" s="37">
        <v>2318.1999999999998</v>
      </c>
      <c r="I313" s="37">
        <v>2691.8</v>
      </c>
      <c r="J313" s="37">
        <v>1468.3</v>
      </c>
      <c r="K313" s="37">
        <v>0</v>
      </c>
      <c r="L313" s="37">
        <v>0</v>
      </c>
      <c r="M313" s="37">
        <v>0</v>
      </c>
      <c r="N313" s="37">
        <v>0</v>
      </c>
      <c r="O313" s="5" t="s">
        <v>267</v>
      </c>
      <c r="P313" s="5" t="s">
        <v>155</v>
      </c>
      <c r="Q313" s="41"/>
    </row>
    <row r="314" spans="1:17" ht="74.25" customHeight="1" x14ac:dyDescent="0.25">
      <c r="A314" s="42"/>
      <c r="B314" s="43"/>
      <c r="C314" s="41"/>
      <c r="D314" s="35">
        <f t="shared" si="52"/>
        <v>139388.09999999998</v>
      </c>
      <c r="E314" s="37">
        <v>4236.5</v>
      </c>
      <c r="F314" s="37">
        <v>4309.2</v>
      </c>
      <c r="G314" s="37">
        <v>36975.699999999997</v>
      </c>
      <c r="H314" s="37">
        <v>9010.6</v>
      </c>
      <c r="I314" s="37">
        <v>11130.6</v>
      </c>
      <c r="J314" s="37">
        <v>16294.2</v>
      </c>
      <c r="K314" s="37">
        <v>11742.3</v>
      </c>
      <c r="L314" s="37">
        <v>15112.2</v>
      </c>
      <c r="M314" s="37">
        <v>15288.4</v>
      </c>
      <c r="N314" s="37">
        <v>15288.4</v>
      </c>
      <c r="O314" s="5" t="s">
        <v>453</v>
      </c>
      <c r="P314" s="5" t="s">
        <v>308</v>
      </c>
      <c r="Q314" s="41"/>
    </row>
    <row r="315" spans="1:17" ht="74.25" customHeight="1" x14ac:dyDescent="0.25">
      <c r="A315" s="42"/>
      <c r="B315" s="43"/>
      <c r="C315" s="41"/>
      <c r="D315" s="35">
        <f t="shared" si="52"/>
        <v>31570.7</v>
      </c>
      <c r="E315" s="37">
        <v>556.29999999999995</v>
      </c>
      <c r="F315" s="37">
        <v>1478.3</v>
      </c>
      <c r="G315" s="37">
        <v>1042.7</v>
      </c>
      <c r="H315" s="37">
        <v>795.8</v>
      </c>
      <c r="I315" s="37">
        <v>2805.8</v>
      </c>
      <c r="J315" s="37">
        <v>3276.2</v>
      </c>
      <c r="K315" s="37">
        <v>4066.8</v>
      </c>
      <c r="L315" s="37">
        <v>6796.6</v>
      </c>
      <c r="M315" s="37">
        <v>5186.7</v>
      </c>
      <c r="N315" s="37">
        <v>5565.5</v>
      </c>
      <c r="O315" s="5" t="s">
        <v>453</v>
      </c>
      <c r="P315" s="5" t="s">
        <v>4</v>
      </c>
      <c r="Q315" s="41"/>
    </row>
    <row r="316" spans="1:17" ht="74.25" customHeight="1" x14ac:dyDescent="0.25">
      <c r="A316" s="42"/>
      <c r="B316" s="43"/>
      <c r="C316" s="41"/>
      <c r="D316" s="35">
        <f t="shared" si="52"/>
        <v>50827</v>
      </c>
      <c r="E316" s="37">
        <v>1705.3</v>
      </c>
      <c r="F316" s="37">
        <v>1985.6</v>
      </c>
      <c r="G316" s="37">
        <v>2006.7</v>
      </c>
      <c r="H316" s="37">
        <v>2724.3</v>
      </c>
      <c r="I316" s="37">
        <v>3974.6</v>
      </c>
      <c r="J316" s="37">
        <v>5877.9</v>
      </c>
      <c r="K316" s="37">
        <v>8070.5</v>
      </c>
      <c r="L316" s="37">
        <v>8810.2999999999993</v>
      </c>
      <c r="M316" s="37">
        <v>7835.9</v>
      </c>
      <c r="N316" s="37">
        <v>7835.9</v>
      </c>
      <c r="O316" s="5" t="s">
        <v>453</v>
      </c>
      <c r="P316" s="5" t="s">
        <v>12</v>
      </c>
      <c r="Q316" s="41"/>
    </row>
    <row r="317" spans="1:17" ht="107.25" customHeight="1" x14ac:dyDescent="0.25">
      <c r="A317" s="42"/>
      <c r="B317" s="43"/>
      <c r="C317" s="41"/>
      <c r="D317" s="35">
        <f t="shared" si="52"/>
        <v>327.5</v>
      </c>
      <c r="E317" s="37">
        <v>231.4</v>
      </c>
      <c r="F317" s="37">
        <v>96.1</v>
      </c>
      <c r="G317" s="37">
        <v>0</v>
      </c>
      <c r="H317" s="37">
        <v>0</v>
      </c>
      <c r="I317" s="37">
        <v>0</v>
      </c>
      <c r="J317" s="37">
        <v>0</v>
      </c>
      <c r="K317" s="37">
        <v>0</v>
      </c>
      <c r="L317" s="37">
        <v>0</v>
      </c>
      <c r="M317" s="37">
        <v>0</v>
      </c>
      <c r="N317" s="37">
        <v>0</v>
      </c>
      <c r="O317" s="5" t="s">
        <v>268</v>
      </c>
      <c r="P317" s="5" t="s">
        <v>18</v>
      </c>
      <c r="Q317" s="41"/>
    </row>
    <row r="318" spans="1:17" ht="74.25" customHeight="1" x14ac:dyDescent="0.25">
      <c r="A318" s="42"/>
      <c r="B318" s="43"/>
      <c r="C318" s="41"/>
      <c r="D318" s="35">
        <f t="shared" si="52"/>
        <v>44321.399999999994</v>
      </c>
      <c r="E318" s="37">
        <v>1824.1</v>
      </c>
      <c r="F318" s="37">
        <v>2233.1999999999998</v>
      </c>
      <c r="G318" s="37">
        <v>1772.8</v>
      </c>
      <c r="H318" s="37">
        <v>1818.2</v>
      </c>
      <c r="I318" s="37">
        <v>4361.3999999999996</v>
      </c>
      <c r="J318" s="37">
        <v>5275.7</v>
      </c>
      <c r="K318" s="37">
        <v>5349.9</v>
      </c>
      <c r="L318" s="37">
        <v>7228.7</v>
      </c>
      <c r="M318" s="37">
        <v>7228.7</v>
      </c>
      <c r="N318" s="37">
        <v>7228.7</v>
      </c>
      <c r="O318" s="5" t="s">
        <v>453</v>
      </c>
      <c r="P318" s="5" t="s">
        <v>13</v>
      </c>
      <c r="Q318" s="41"/>
    </row>
    <row r="319" spans="1:17" ht="74.25" customHeight="1" x14ac:dyDescent="0.25">
      <c r="A319" s="42"/>
      <c r="B319" s="43"/>
      <c r="C319" s="41"/>
      <c r="D319" s="35">
        <f t="shared" si="52"/>
        <v>1828.2</v>
      </c>
      <c r="E319" s="37">
        <v>388.6</v>
      </c>
      <c r="F319" s="37">
        <v>512</v>
      </c>
      <c r="G319" s="37">
        <v>595.29999999999995</v>
      </c>
      <c r="H319" s="37">
        <v>332.3</v>
      </c>
      <c r="I319" s="37">
        <v>0</v>
      </c>
      <c r="J319" s="37">
        <v>0</v>
      </c>
      <c r="K319" s="37">
        <v>0</v>
      </c>
      <c r="L319" s="37">
        <v>0</v>
      </c>
      <c r="M319" s="37">
        <v>0</v>
      </c>
      <c r="N319" s="37">
        <v>0</v>
      </c>
      <c r="O319" s="5" t="s">
        <v>269</v>
      </c>
      <c r="P319" s="5" t="s">
        <v>146</v>
      </c>
      <c r="Q319" s="41"/>
    </row>
    <row r="320" spans="1:17" ht="74.25" customHeight="1" x14ac:dyDescent="0.25">
      <c r="A320" s="42"/>
      <c r="B320" s="43"/>
      <c r="C320" s="41"/>
      <c r="D320" s="35">
        <f t="shared" si="52"/>
        <v>23413.3</v>
      </c>
      <c r="E320" s="37">
        <v>550.6</v>
      </c>
      <c r="F320" s="37">
        <v>482.7</v>
      </c>
      <c r="G320" s="37">
        <v>497.5</v>
      </c>
      <c r="H320" s="37">
        <v>541.29999999999995</v>
      </c>
      <c r="I320" s="37">
        <v>2720.2</v>
      </c>
      <c r="J320" s="37">
        <v>3455.5</v>
      </c>
      <c r="K320" s="37">
        <v>3687.8</v>
      </c>
      <c r="L320" s="37">
        <v>3825.9</v>
      </c>
      <c r="M320" s="37">
        <v>3825.9</v>
      </c>
      <c r="N320" s="37">
        <v>3825.9</v>
      </c>
      <c r="O320" s="5" t="s">
        <v>453</v>
      </c>
      <c r="P320" s="5" t="s">
        <v>8</v>
      </c>
      <c r="Q320" s="41"/>
    </row>
    <row r="321" spans="1:17" ht="74.25" customHeight="1" x14ac:dyDescent="0.25">
      <c r="A321" s="42"/>
      <c r="B321" s="43"/>
      <c r="C321" s="41"/>
      <c r="D321" s="35">
        <f t="shared" si="52"/>
        <v>4901.5999999999995</v>
      </c>
      <c r="E321" s="37">
        <v>114.3</v>
      </c>
      <c r="F321" s="37">
        <v>131.80000000000001</v>
      </c>
      <c r="G321" s="37">
        <v>182</v>
      </c>
      <c r="H321" s="37">
        <v>243.1</v>
      </c>
      <c r="I321" s="37">
        <v>1554.2</v>
      </c>
      <c r="J321" s="37">
        <v>1677.3</v>
      </c>
      <c r="K321" s="37">
        <v>402.8</v>
      </c>
      <c r="L321" s="37">
        <v>397.4</v>
      </c>
      <c r="M321" s="37">
        <v>198.7</v>
      </c>
      <c r="N321" s="37">
        <v>0</v>
      </c>
      <c r="O321" s="5" t="s">
        <v>400</v>
      </c>
      <c r="P321" s="5" t="s">
        <v>10</v>
      </c>
      <c r="Q321" s="41"/>
    </row>
    <row r="322" spans="1:17" ht="74.25" customHeight="1" x14ac:dyDescent="0.25">
      <c r="A322" s="42"/>
      <c r="B322" s="43"/>
      <c r="C322" s="41"/>
      <c r="D322" s="35">
        <f t="shared" si="52"/>
        <v>14141.6</v>
      </c>
      <c r="E322" s="37">
        <v>322.3</v>
      </c>
      <c r="F322" s="37">
        <v>290.7</v>
      </c>
      <c r="G322" s="37">
        <v>333</v>
      </c>
      <c r="H322" s="37">
        <v>330.1</v>
      </c>
      <c r="I322" s="37">
        <v>1898.3</v>
      </c>
      <c r="J322" s="37">
        <v>2965</v>
      </c>
      <c r="K322" s="37">
        <v>3678.6</v>
      </c>
      <c r="L322" s="37">
        <v>4323.6000000000004</v>
      </c>
      <c r="M322" s="37">
        <v>0</v>
      </c>
      <c r="N322" s="37">
        <v>0</v>
      </c>
      <c r="O322" s="5" t="s">
        <v>496</v>
      </c>
      <c r="P322" s="5" t="s">
        <v>26</v>
      </c>
      <c r="Q322" s="41"/>
    </row>
    <row r="323" spans="1:17" ht="74.25" customHeight="1" x14ac:dyDescent="0.25">
      <c r="A323" s="42"/>
      <c r="B323" s="43"/>
      <c r="C323" s="41"/>
      <c r="D323" s="35">
        <f t="shared" si="52"/>
        <v>33126.699999999997</v>
      </c>
      <c r="E323" s="37">
        <v>835.9</v>
      </c>
      <c r="F323" s="37">
        <v>835.6</v>
      </c>
      <c r="G323" s="37">
        <v>1642.4</v>
      </c>
      <c r="H323" s="37">
        <v>1368.9</v>
      </c>
      <c r="I323" s="37">
        <v>4426</v>
      </c>
      <c r="J323" s="37">
        <v>4065.9</v>
      </c>
      <c r="K323" s="37">
        <v>4570.2</v>
      </c>
      <c r="L323" s="37">
        <v>5124.3999999999996</v>
      </c>
      <c r="M323" s="37">
        <v>5128.7</v>
      </c>
      <c r="N323" s="37">
        <v>5128.7</v>
      </c>
      <c r="O323" s="5" t="s">
        <v>453</v>
      </c>
      <c r="P323" s="5" t="s">
        <v>5</v>
      </c>
      <c r="Q323" s="41"/>
    </row>
    <row r="324" spans="1:17" ht="74.25" customHeight="1" x14ac:dyDescent="0.25">
      <c r="A324" s="42"/>
      <c r="B324" s="43"/>
      <c r="C324" s="41"/>
      <c r="D324" s="35">
        <f t="shared" si="52"/>
        <v>18278.400000000001</v>
      </c>
      <c r="E324" s="37">
        <v>593.70000000000005</v>
      </c>
      <c r="F324" s="37">
        <v>802.3</v>
      </c>
      <c r="G324" s="37">
        <v>1076.9000000000001</v>
      </c>
      <c r="H324" s="37">
        <v>1496</v>
      </c>
      <c r="I324" s="37">
        <v>1793.9</v>
      </c>
      <c r="J324" s="37">
        <v>1957</v>
      </c>
      <c r="K324" s="37">
        <v>2191.8000000000002</v>
      </c>
      <c r="L324" s="37">
        <v>2392.8000000000002</v>
      </c>
      <c r="M324" s="37">
        <v>2987</v>
      </c>
      <c r="N324" s="37">
        <v>2987</v>
      </c>
      <c r="O324" s="5" t="s">
        <v>453</v>
      </c>
      <c r="P324" s="5" t="s">
        <v>32</v>
      </c>
      <c r="Q324" s="41"/>
    </row>
    <row r="325" spans="1:17" ht="74.25" customHeight="1" x14ac:dyDescent="0.25">
      <c r="A325" s="42"/>
      <c r="B325" s="43"/>
      <c r="C325" s="41"/>
      <c r="D325" s="35">
        <f t="shared" si="52"/>
        <v>3734.7999999999997</v>
      </c>
      <c r="E325" s="37">
        <v>501.3</v>
      </c>
      <c r="F325" s="37">
        <v>785</v>
      </c>
      <c r="G325" s="37">
        <v>986.4</v>
      </c>
      <c r="H325" s="37">
        <v>1462.1</v>
      </c>
      <c r="I325" s="37">
        <v>0</v>
      </c>
      <c r="J325" s="37">
        <v>0</v>
      </c>
      <c r="K325" s="37">
        <v>0</v>
      </c>
      <c r="L325" s="37">
        <v>0</v>
      </c>
      <c r="M325" s="37">
        <v>0</v>
      </c>
      <c r="N325" s="37">
        <v>0</v>
      </c>
      <c r="O325" s="5" t="s">
        <v>269</v>
      </c>
      <c r="P325" s="5" t="s">
        <v>9</v>
      </c>
      <c r="Q325" s="41"/>
    </row>
    <row r="326" spans="1:17" ht="74.25" customHeight="1" x14ac:dyDescent="0.25">
      <c r="A326" s="42"/>
      <c r="B326" s="43"/>
      <c r="C326" s="41"/>
      <c r="D326" s="35">
        <f t="shared" si="52"/>
        <v>1753.3</v>
      </c>
      <c r="E326" s="37">
        <v>0</v>
      </c>
      <c r="F326" s="37">
        <v>0</v>
      </c>
      <c r="G326" s="37">
        <v>0</v>
      </c>
      <c r="H326" s="37">
        <v>0</v>
      </c>
      <c r="I326" s="37">
        <v>1753.3</v>
      </c>
      <c r="J326" s="37">
        <v>0</v>
      </c>
      <c r="K326" s="37">
        <v>0</v>
      </c>
      <c r="L326" s="37">
        <v>0</v>
      </c>
      <c r="M326" s="37">
        <v>0</v>
      </c>
      <c r="N326" s="37">
        <v>0</v>
      </c>
      <c r="O326" s="5">
        <v>2023</v>
      </c>
      <c r="P326" s="5" t="s">
        <v>302</v>
      </c>
      <c r="Q326" s="41"/>
    </row>
    <row r="327" spans="1:17" ht="74.25" customHeight="1" x14ac:dyDescent="0.25">
      <c r="A327" s="42"/>
      <c r="B327" s="43"/>
      <c r="C327" s="41"/>
      <c r="D327" s="35">
        <f t="shared" si="52"/>
        <v>10927.3</v>
      </c>
      <c r="E327" s="37">
        <v>0</v>
      </c>
      <c r="F327" s="37">
        <v>0</v>
      </c>
      <c r="G327" s="37">
        <v>0</v>
      </c>
      <c r="H327" s="37">
        <v>0</v>
      </c>
      <c r="I327" s="37">
        <v>0</v>
      </c>
      <c r="J327" s="37">
        <v>1912.7</v>
      </c>
      <c r="K327" s="37">
        <v>2299.5</v>
      </c>
      <c r="L327" s="37">
        <v>2510.3000000000002</v>
      </c>
      <c r="M327" s="37">
        <v>2102.4</v>
      </c>
      <c r="N327" s="37">
        <v>2102.4</v>
      </c>
      <c r="O327" s="5" t="s">
        <v>458</v>
      </c>
      <c r="P327" s="5" t="s">
        <v>387</v>
      </c>
      <c r="Q327" s="41"/>
    </row>
    <row r="328" spans="1:17" ht="74.25" customHeight="1" x14ac:dyDescent="0.25">
      <c r="A328" s="42"/>
      <c r="B328" s="43"/>
      <c r="C328" s="41"/>
      <c r="D328" s="35">
        <f t="shared" si="52"/>
        <v>820.1</v>
      </c>
      <c r="E328" s="37">
        <v>281.10000000000002</v>
      </c>
      <c r="F328" s="37">
        <v>273.39999999999998</v>
      </c>
      <c r="G328" s="37">
        <v>265.60000000000002</v>
      </c>
      <c r="H328" s="37">
        <v>0</v>
      </c>
      <c r="I328" s="37">
        <v>0</v>
      </c>
      <c r="J328" s="37">
        <v>0</v>
      </c>
      <c r="K328" s="37">
        <v>0</v>
      </c>
      <c r="L328" s="37">
        <v>0</v>
      </c>
      <c r="M328" s="37">
        <v>0</v>
      </c>
      <c r="N328" s="37">
        <v>0</v>
      </c>
      <c r="O328" s="5" t="s">
        <v>266</v>
      </c>
      <c r="P328" s="5" t="s">
        <v>15</v>
      </c>
      <c r="Q328" s="41"/>
    </row>
    <row r="329" spans="1:17" ht="74.25" customHeight="1" x14ac:dyDescent="0.25">
      <c r="A329" s="42"/>
      <c r="B329" s="43"/>
      <c r="C329" s="41"/>
      <c r="D329" s="35">
        <f t="shared" si="52"/>
        <v>7106.2999999999993</v>
      </c>
      <c r="E329" s="37">
        <v>0</v>
      </c>
      <c r="F329" s="37">
        <v>327.2</v>
      </c>
      <c r="G329" s="37">
        <v>506.5</v>
      </c>
      <c r="H329" s="37">
        <v>595.29999999999995</v>
      </c>
      <c r="I329" s="37">
        <v>681.9</v>
      </c>
      <c r="J329" s="37">
        <v>687.6</v>
      </c>
      <c r="K329" s="37">
        <v>820.5</v>
      </c>
      <c r="L329" s="37">
        <v>1207.5</v>
      </c>
      <c r="M329" s="37">
        <v>1138.4000000000001</v>
      </c>
      <c r="N329" s="37">
        <v>1141.4000000000001</v>
      </c>
      <c r="O329" s="5" t="s">
        <v>459</v>
      </c>
      <c r="P329" s="5" t="s">
        <v>156</v>
      </c>
      <c r="Q329" s="41"/>
    </row>
    <row r="330" spans="1:17" ht="74.25" customHeight="1" x14ac:dyDescent="0.25">
      <c r="A330" s="42"/>
      <c r="B330" s="43"/>
      <c r="C330" s="41"/>
      <c r="D330" s="35">
        <f t="shared" si="52"/>
        <v>5102.8</v>
      </c>
      <c r="E330" s="37">
        <v>0</v>
      </c>
      <c r="F330" s="37">
        <v>0</v>
      </c>
      <c r="G330" s="37">
        <v>67</v>
      </c>
      <c r="H330" s="37">
        <v>133.1</v>
      </c>
      <c r="I330" s="37">
        <v>164</v>
      </c>
      <c r="J330" s="37">
        <v>720</v>
      </c>
      <c r="K330" s="37">
        <v>825.2</v>
      </c>
      <c r="L330" s="37">
        <v>871</v>
      </c>
      <c r="M330" s="37">
        <v>871</v>
      </c>
      <c r="N330" s="37">
        <v>1451.5</v>
      </c>
      <c r="O330" s="5" t="s">
        <v>462</v>
      </c>
      <c r="P330" s="5" t="s">
        <v>23</v>
      </c>
      <c r="Q330" s="41"/>
    </row>
    <row r="331" spans="1:17" ht="99.75" customHeight="1" x14ac:dyDescent="0.25">
      <c r="A331" s="42"/>
      <c r="B331" s="43"/>
      <c r="C331" s="41"/>
      <c r="D331" s="35">
        <f t="shared" si="52"/>
        <v>16.5</v>
      </c>
      <c r="E331" s="37">
        <v>0</v>
      </c>
      <c r="F331" s="37">
        <v>2.1</v>
      </c>
      <c r="G331" s="37">
        <v>11.1</v>
      </c>
      <c r="H331" s="37">
        <v>3.3</v>
      </c>
      <c r="I331" s="37">
        <v>0</v>
      </c>
      <c r="J331" s="37">
        <v>0</v>
      </c>
      <c r="K331" s="37">
        <v>0</v>
      </c>
      <c r="L331" s="37">
        <v>0</v>
      </c>
      <c r="M331" s="37">
        <v>0</v>
      </c>
      <c r="N331" s="37">
        <v>0</v>
      </c>
      <c r="O331" s="5" t="s">
        <v>285</v>
      </c>
      <c r="P331" s="5" t="s">
        <v>19</v>
      </c>
      <c r="Q331" s="41"/>
    </row>
    <row r="332" spans="1:17" ht="74.25" customHeight="1" x14ac:dyDescent="0.25">
      <c r="A332" s="42"/>
      <c r="B332" s="43"/>
      <c r="C332" s="41"/>
      <c r="D332" s="35">
        <f t="shared" si="52"/>
        <v>54565.19999999999</v>
      </c>
      <c r="E332" s="37">
        <v>1744.6</v>
      </c>
      <c r="F332" s="37">
        <v>1995.1</v>
      </c>
      <c r="G332" s="37">
        <v>11392.2</v>
      </c>
      <c r="H332" s="37">
        <v>2477.6</v>
      </c>
      <c r="I332" s="37">
        <v>4434.5</v>
      </c>
      <c r="J332" s="37">
        <v>6052.1</v>
      </c>
      <c r="K332" s="37">
        <v>6437.5</v>
      </c>
      <c r="L332" s="37">
        <v>6677.2</v>
      </c>
      <c r="M332" s="37">
        <v>6677.2</v>
      </c>
      <c r="N332" s="37">
        <v>6677.2</v>
      </c>
      <c r="O332" s="5" t="s">
        <v>453</v>
      </c>
      <c r="P332" s="5" t="s">
        <v>16</v>
      </c>
      <c r="Q332" s="41"/>
    </row>
    <row r="333" spans="1:17" ht="74.25" customHeight="1" x14ac:dyDescent="0.25">
      <c r="A333" s="42" t="s">
        <v>194</v>
      </c>
      <c r="B333" s="43" t="s">
        <v>195</v>
      </c>
      <c r="C333" s="41" t="s">
        <v>1</v>
      </c>
      <c r="D333" s="35">
        <f>E333+F333+G333+H333+I333+J333+K333+L333+M333+N333</f>
        <v>161.5</v>
      </c>
      <c r="E333" s="37">
        <f>E334+E335+E336</f>
        <v>0</v>
      </c>
      <c r="F333" s="37">
        <f t="shared" ref="F333:N333" si="53">F334+F335+F336</f>
        <v>0</v>
      </c>
      <c r="G333" s="37">
        <f t="shared" si="53"/>
        <v>0</v>
      </c>
      <c r="H333" s="37">
        <f t="shared" si="53"/>
        <v>29.5</v>
      </c>
      <c r="I333" s="37">
        <f t="shared" si="53"/>
        <v>22</v>
      </c>
      <c r="J333" s="37">
        <f t="shared" si="53"/>
        <v>22</v>
      </c>
      <c r="K333" s="37">
        <f t="shared" si="53"/>
        <v>22</v>
      </c>
      <c r="L333" s="37">
        <f t="shared" si="53"/>
        <v>22</v>
      </c>
      <c r="M333" s="37">
        <f t="shared" si="53"/>
        <v>22</v>
      </c>
      <c r="N333" s="37">
        <f t="shared" si="53"/>
        <v>22</v>
      </c>
      <c r="O333" s="5" t="s">
        <v>454</v>
      </c>
      <c r="P333" s="5" t="s">
        <v>685</v>
      </c>
      <c r="Q333" s="49" t="s">
        <v>265</v>
      </c>
    </row>
    <row r="334" spans="1:17" ht="74.25" customHeight="1" x14ac:dyDescent="0.25">
      <c r="A334" s="42"/>
      <c r="B334" s="43"/>
      <c r="C334" s="41"/>
      <c r="D334" s="35">
        <f t="shared" ref="D334:D336" si="54">E334+F334+G334+H334+I334+J334+K334+L334+M334+N334</f>
        <v>2.5</v>
      </c>
      <c r="E334" s="37">
        <v>0</v>
      </c>
      <c r="F334" s="37">
        <v>0</v>
      </c>
      <c r="G334" s="37">
        <v>0</v>
      </c>
      <c r="H334" s="37">
        <v>2.5</v>
      </c>
      <c r="I334" s="37">
        <v>0</v>
      </c>
      <c r="J334" s="37">
        <v>0</v>
      </c>
      <c r="K334" s="37">
        <v>0</v>
      </c>
      <c r="L334" s="37">
        <v>0</v>
      </c>
      <c r="M334" s="37">
        <v>0</v>
      </c>
      <c r="N334" s="37">
        <v>0</v>
      </c>
      <c r="O334" s="5">
        <v>2022</v>
      </c>
      <c r="P334" s="5" t="s">
        <v>17</v>
      </c>
      <c r="Q334" s="49"/>
    </row>
    <row r="335" spans="1:17" ht="74.25" customHeight="1" x14ac:dyDescent="0.25">
      <c r="A335" s="42"/>
      <c r="B335" s="43"/>
      <c r="C335" s="41"/>
      <c r="D335" s="35">
        <f t="shared" si="54"/>
        <v>110</v>
      </c>
      <c r="E335" s="37">
        <v>0</v>
      </c>
      <c r="F335" s="37">
        <v>0</v>
      </c>
      <c r="G335" s="37">
        <v>0</v>
      </c>
      <c r="H335" s="37">
        <v>20</v>
      </c>
      <c r="I335" s="37">
        <v>15</v>
      </c>
      <c r="J335" s="37">
        <v>15</v>
      </c>
      <c r="K335" s="37">
        <v>15</v>
      </c>
      <c r="L335" s="37">
        <v>15</v>
      </c>
      <c r="M335" s="37">
        <v>15</v>
      </c>
      <c r="N335" s="37">
        <v>15</v>
      </c>
      <c r="O335" s="5" t="s">
        <v>454</v>
      </c>
      <c r="P335" s="5" t="s">
        <v>16</v>
      </c>
      <c r="Q335" s="49"/>
    </row>
    <row r="336" spans="1:17" ht="74.25" customHeight="1" x14ac:dyDescent="0.25">
      <c r="A336" s="42"/>
      <c r="B336" s="43"/>
      <c r="C336" s="41"/>
      <c r="D336" s="35">
        <f t="shared" si="54"/>
        <v>49</v>
      </c>
      <c r="E336" s="37">
        <v>0</v>
      </c>
      <c r="F336" s="37">
        <v>0</v>
      </c>
      <c r="G336" s="37">
        <v>0</v>
      </c>
      <c r="H336" s="37">
        <v>7</v>
      </c>
      <c r="I336" s="37">
        <v>7</v>
      </c>
      <c r="J336" s="37">
        <v>7</v>
      </c>
      <c r="K336" s="37">
        <v>7</v>
      </c>
      <c r="L336" s="37">
        <v>7</v>
      </c>
      <c r="M336" s="37">
        <v>7</v>
      </c>
      <c r="N336" s="37">
        <v>7</v>
      </c>
      <c r="O336" s="5" t="s">
        <v>454</v>
      </c>
      <c r="P336" s="5" t="s">
        <v>5</v>
      </c>
      <c r="Q336" s="49"/>
    </row>
    <row r="337" spans="1:17" ht="74.25" customHeight="1" x14ac:dyDescent="0.25">
      <c r="A337" s="40" t="s">
        <v>36</v>
      </c>
      <c r="B337" s="40"/>
      <c r="C337" s="4"/>
      <c r="D337" s="35">
        <f>E337+F337+G337+H337+I337+J337+K337+L337+M337+N337</f>
        <v>730415.71922999981</v>
      </c>
      <c r="E337" s="35">
        <v>24215.1</v>
      </c>
      <c r="F337" s="35">
        <f>F333+F309+F282+F276+F248+F129+F128+F127+F113+F96+F95+F94+F93+F71+F70+F69+F39+F38+F11+F10+F200</f>
        <v>29077.800000000003</v>
      </c>
      <c r="G337" s="35">
        <v>77295.399999999994</v>
      </c>
      <c r="H337" s="35">
        <f>H333+H309+H282+H276+H248+H129+H128+H127+H113+H96+H95+H94+H93+H71+H70+H69+H39+H38+H11+H10+H200</f>
        <v>55530.419229999978</v>
      </c>
      <c r="I337" s="35">
        <f t="shared" ref="I337:N337" si="55">I333+I309+I282+I276+I248+I129+I128+I127+I113+I96+I95+I94+I93+I71+I70+I69+I39+I38+I11+I10+I200+I130</f>
        <v>80816.900000000023</v>
      </c>
      <c r="J337" s="35">
        <f t="shared" si="55"/>
        <v>93559.699999999983</v>
      </c>
      <c r="K337" s="35">
        <f t="shared" si="55"/>
        <v>82831.400000000023</v>
      </c>
      <c r="L337" s="35">
        <f t="shared" si="55"/>
        <v>100026.20000000001</v>
      </c>
      <c r="M337" s="35">
        <f t="shared" si="55"/>
        <v>89834.999999999985</v>
      </c>
      <c r="N337" s="35">
        <f t="shared" si="55"/>
        <v>97227.799999999974</v>
      </c>
      <c r="O337" s="10"/>
      <c r="P337" s="4"/>
      <c r="Q337" s="4"/>
    </row>
    <row r="338" spans="1:17" ht="32.25" customHeight="1" x14ac:dyDescent="0.25">
      <c r="A338" s="40" t="s">
        <v>199</v>
      </c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</row>
    <row r="339" spans="1:17" ht="184.5" customHeight="1" x14ac:dyDescent="0.25">
      <c r="A339" s="45" t="s">
        <v>69</v>
      </c>
      <c r="B339" s="43" t="s">
        <v>307</v>
      </c>
      <c r="C339" s="41" t="s">
        <v>1</v>
      </c>
      <c r="D339" s="35">
        <f>E339+F339+G339+H339+I339+J339+K339+L339+M339+N339</f>
        <v>13413.199999999999</v>
      </c>
      <c r="E339" s="36">
        <v>526.4</v>
      </c>
      <c r="F339" s="36">
        <v>1575.3</v>
      </c>
      <c r="G339" s="36">
        <v>834.1</v>
      </c>
      <c r="H339" s="36">
        <f>H340+H341+H342+H343+H344+H345+H346+H347+H348+H349+H350+H351+H352+H353+H354+H355+H357+H358+H360+H362+H364+H365+H366+H367+H363+H359+H356</f>
        <v>568.1</v>
      </c>
      <c r="I339" s="36">
        <f>I340+I341+I342+I343+I344+I345+I346+I347+I348+I349+I350+I351+I352+I353+I354+I355+I357+I358+I360+I362+I364+I365+I366+I367</f>
        <v>1245.6999999999998</v>
      </c>
      <c r="J339" s="36">
        <f>J340+J341+J342+J343+J344+J345+J346+J347+J348+J349+J350+J351+J352+J353+J354+J355+J357+J358+J360+J362+J364+J365+J366+J367+J361</f>
        <v>1504.6</v>
      </c>
      <c r="K339" s="36">
        <f t="shared" ref="K339:N339" si="56">K340+K341+K342+K343+K344+K345+K346+K347+K348+K349+K350+K351+K352+K353+K354+K355+K357+K358+K360+K362+K364+K365+K366+K367+K361</f>
        <v>2702.3999999999996</v>
      </c>
      <c r="L339" s="36">
        <f t="shared" si="56"/>
        <v>1323.4</v>
      </c>
      <c r="M339" s="36">
        <f t="shared" si="56"/>
        <v>1648.7</v>
      </c>
      <c r="N339" s="36">
        <f t="shared" si="56"/>
        <v>1484.5</v>
      </c>
      <c r="O339" s="5" t="s">
        <v>463</v>
      </c>
      <c r="P339" s="5" t="s">
        <v>467</v>
      </c>
      <c r="Q339" s="41" t="s">
        <v>119</v>
      </c>
    </row>
    <row r="340" spans="1:17" ht="74.25" customHeight="1" x14ac:dyDescent="0.25">
      <c r="A340" s="45"/>
      <c r="B340" s="43"/>
      <c r="C340" s="41"/>
      <c r="D340" s="35">
        <f t="shared" ref="D340:D404" si="57">E340+F340+G340+H340+I340+J340+K340+L340+M340+N340</f>
        <v>148.79999999999998</v>
      </c>
      <c r="E340" s="37">
        <v>16.7</v>
      </c>
      <c r="F340" s="37">
        <v>12.8</v>
      </c>
      <c r="G340" s="37">
        <v>15</v>
      </c>
      <c r="H340" s="37">
        <v>17</v>
      </c>
      <c r="I340" s="37">
        <v>17.8</v>
      </c>
      <c r="J340" s="37">
        <v>21.4</v>
      </c>
      <c r="K340" s="37">
        <v>23.1</v>
      </c>
      <c r="L340" s="37">
        <v>25</v>
      </c>
      <c r="M340" s="37">
        <v>0</v>
      </c>
      <c r="N340" s="37">
        <v>0</v>
      </c>
      <c r="O340" s="5" t="s">
        <v>496</v>
      </c>
      <c r="P340" s="5" t="s">
        <v>2</v>
      </c>
      <c r="Q340" s="41"/>
    </row>
    <row r="341" spans="1:17" ht="74.25" customHeight="1" x14ac:dyDescent="0.25">
      <c r="A341" s="45"/>
      <c r="B341" s="43"/>
      <c r="C341" s="41"/>
      <c r="D341" s="35">
        <f t="shared" si="57"/>
        <v>113.10000000000001</v>
      </c>
      <c r="E341" s="37">
        <v>6</v>
      </c>
      <c r="F341" s="37">
        <v>8.3000000000000007</v>
      </c>
      <c r="G341" s="37">
        <v>7.1</v>
      </c>
      <c r="H341" s="37">
        <v>7.4</v>
      </c>
      <c r="I341" s="37">
        <v>7.1</v>
      </c>
      <c r="J341" s="37">
        <v>6.6</v>
      </c>
      <c r="K341" s="37">
        <v>5.5</v>
      </c>
      <c r="L341" s="37">
        <v>21.7</v>
      </c>
      <c r="M341" s="37">
        <v>21.7</v>
      </c>
      <c r="N341" s="37">
        <v>21.7</v>
      </c>
      <c r="O341" s="5" t="s">
        <v>453</v>
      </c>
      <c r="P341" s="5" t="s">
        <v>3</v>
      </c>
      <c r="Q341" s="41"/>
    </row>
    <row r="342" spans="1:17" ht="74.25" customHeight="1" x14ac:dyDescent="0.25">
      <c r="A342" s="45"/>
      <c r="B342" s="43"/>
      <c r="C342" s="41"/>
      <c r="D342" s="35">
        <f t="shared" si="57"/>
        <v>1039</v>
      </c>
      <c r="E342" s="37">
        <v>28.6</v>
      </c>
      <c r="F342" s="37">
        <v>112.4</v>
      </c>
      <c r="G342" s="37">
        <v>207.4</v>
      </c>
      <c r="H342" s="37">
        <v>0</v>
      </c>
      <c r="I342" s="37">
        <v>91.7</v>
      </c>
      <c r="J342" s="37">
        <v>100.2</v>
      </c>
      <c r="K342" s="37">
        <v>123.7</v>
      </c>
      <c r="L342" s="37">
        <v>125</v>
      </c>
      <c r="M342" s="37">
        <v>125</v>
      </c>
      <c r="N342" s="37">
        <v>125</v>
      </c>
      <c r="O342" s="5" t="s">
        <v>455</v>
      </c>
      <c r="P342" s="5" t="s">
        <v>17</v>
      </c>
      <c r="Q342" s="41"/>
    </row>
    <row r="343" spans="1:17" ht="74.25" customHeight="1" x14ac:dyDescent="0.25">
      <c r="A343" s="45"/>
      <c r="B343" s="43"/>
      <c r="C343" s="41"/>
      <c r="D343" s="35">
        <f t="shared" si="57"/>
        <v>2528.1999999999998</v>
      </c>
      <c r="E343" s="37">
        <v>39.700000000000003</v>
      </c>
      <c r="F343" s="37">
        <v>25</v>
      </c>
      <c r="G343" s="37">
        <v>21.7</v>
      </c>
      <c r="H343" s="37">
        <v>53.4</v>
      </c>
      <c r="I343" s="37">
        <v>501.5</v>
      </c>
      <c r="J343" s="37">
        <v>102.9</v>
      </c>
      <c r="K343" s="37">
        <v>1509.2</v>
      </c>
      <c r="L343" s="37">
        <v>91.6</v>
      </c>
      <c r="M343" s="37">
        <v>91.6</v>
      </c>
      <c r="N343" s="37">
        <v>91.6</v>
      </c>
      <c r="O343" s="5" t="s">
        <v>453</v>
      </c>
      <c r="P343" s="5" t="s">
        <v>16</v>
      </c>
      <c r="Q343" s="41"/>
    </row>
    <row r="344" spans="1:17" ht="74.25" customHeight="1" x14ac:dyDescent="0.25">
      <c r="A344" s="45"/>
      <c r="B344" s="43"/>
      <c r="C344" s="41"/>
      <c r="D344" s="35">
        <f t="shared" si="57"/>
        <v>317.2</v>
      </c>
      <c r="E344" s="37">
        <v>18</v>
      </c>
      <c r="F344" s="37">
        <v>20.2</v>
      </c>
      <c r="G344" s="37">
        <v>29</v>
      </c>
      <c r="H344" s="37">
        <v>6</v>
      </c>
      <c r="I344" s="37">
        <v>27.7</v>
      </c>
      <c r="J344" s="37">
        <v>66.3</v>
      </c>
      <c r="K344" s="37">
        <v>0</v>
      </c>
      <c r="L344" s="37">
        <v>50</v>
      </c>
      <c r="M344" s="37">
        <v>50</v>
      </c>
      <c r="N344" s="37">
        <v>50</v>
      </c>
      <c r="O344" s="5" t="s">
        <v>517</v>
      </c>
      <c r="P344" s="5" t="s">
        <v>4</v>
      </c>
      <c r="Q344" s="41"/>
    </row>
    <row r="345" spans="1:17" ht="74.25" customHeight="1" x14ac:dyDescent="0.25">
      <c r="A345" s="45"/>
      <c r="B345" s="43"/>
      <c r="C345" s="41"/>
      <c r="D345" s="35">
        <f t="shared" si="57"/>
        <v>716.6</v>
      </c>
      <c r="E345" s="37">
        <v>42.5</v>
      </c>
      <c r="F345" s="37">
        <v>52</v>
      </c>
      <c r="G345" s="37">
        <v>0</v>
      </c>
      <c r="H345" s="37">
        <v>75.5</v>
      </c>
      <c r="I345" s="37">
        <v>83.3</v>
      </c>
      <c r="J345" s="37">
        <v>95</v>
      </c>
      <c r="K345" s="37">
        <v>128.30000000000001</v>
      </c>
      <c r="L345" s="37">
        <v>0</v>
      </c>
      <c r="M345" s="37">
        <v>120</v>
      </c>
      <c r="N345" s="37">
        <v>120</v>
      </c>
      <c r="O345" s="5" t="s">
        <v>516</v>
      </c>
      <c r="P345" s="5" t="s">
        <v>5</v>
      </c>
      <c r="Q345" s="41"/>
    </row>
    <row r="346" spans="1:17" ht="74.25" customHeight="1" x14ac:dyDescent="0.25">
      <c r="A346" s="45"/>
      <c r="B346" s="43"/>
      <c r="C346" s="41"/>
      <c r="D346" s="35">
        <f t="shared" si="57"/>
        <v>357.59999999999997</v>
      </c>
      <c r="E346" s="37">
        <v>0</v>
      </c>
      <c r="F346" s="37">
        <v>0</v>
      </c>
      <c r="G346" s="37">
        <v>0</v>
      </c>
      <c r="H346" s="37">
        <v>46.4</v>
      </c>
      <c r="I346" s="37">
        <v>60</v>
      </c>
      <c r="J346" s="37">
        <v>62</v>
      </c>
      <c r="K346" s="37">
        <v>88</v>
      </c>
      <c r="L346" s="37">
        <v>101.2</v>
      </c>
      <c r="M346" s="37">
        <v>0</v>
      </c>
      <c r="N346" s="37">
        <v>0</v>
      </c>
      <c r="O346" s="5" t="s">
        <v>501</v>
      </c>
      <c r="P346" s="5" t="s">
        <v>26</v>
      </c>
      <c r="Q346" s="41"/>
    </row>
    <row r="347" spans="1:17" ht="74.25" customHeight="1" x14ac:dyDescent="0.25">
      <c r="A347" s="45"/>
      <c r="B347" s="43"/>
      <c r="C347" s="41"/>
      <c r="D347" s="35">
        <f t="shared" si="57"/>
        <v>56.900000000000006</v>
      </c>
      <c r="E347" s="37">
        <v>19</v>
      </c>
      <c r="F347" s="37">
        <v>18.600000000000001</v>
      </c>
      <c r="G347" s="37">
        <v>19.3</v>
      </c>
      <c r="H347" s="37">
        <v>0</v>
      </c>
      <c r="I347" s="37">
        <v>0</v>
      </c>
      <c r="J347" s="37">
        <v>0</v>
      </c>
      <c r="K347" s="37">
        <v>0</v>
      </c>
      <c r="L347" s="37">
        <v>0</v>
      </c>
      <c r="M347" s="37">
        <v>0</v>
      </c>
      <c r="N347" s="37">
        <v>0</v>
      </c>
      <c r="O347" s="5" t="s">
        <v>266</v>
      </c>
      <c r="P347" s="5" t="s">
        <v>11</v>
      </c>
      <c r="Q347" s="41"/>
    </row>
    <row r="348" spans="1:17" ht="74.25" customHeight="1" x14ac:dyDescent="0.25">
      <c r="A348" s="45"/>
      <c r="B348" s="43"/>
      <c r="C348" s="41"/>
      <c r="D348" s="35">
        <f t="shared" si="57"/>
        <v>25</v>
      </c>
      <c r="E348" s="37">
        <v>25</v>
      </c>
      <c r="F348" s="37">
        <v>0</v>
      </c>
      <c r="G348" s="37">
        <v>0</v>
      </c>
      <c r="H348" s="37">
        <v>0</v>
      </c>
      <c r="I348" s="37">
        <v>0</v>
      </c>
      <c r="J348" s="37">
        <v>0</v>
      </c>
      <c r="K348" s="37">
        <v>0</v>
      </c>
      <c r="L348" s="37">
        <v>0</v>
      </c>
      <c r="M348" s="37">
        <v>0</v>
      </c>
      <c r="N348" s="37">
        <v>0</v>
      </c>
      <c r="O348" s="5">
        <v>2019</v>
      </c>
      <c r="P348" s="5" t="s">
        <v>140</v>
      </c>
      <c r="Q348" s="41"/>
    </row>
    <row r="349" spans="1:17" ht="74.25" customHeight="1" x14ac:dyDescent="0.25">
      <c r="A349" s="45"/>
      <c r="B349" s="43"/>
      <c r="C349" s="41"/>
      <c r="D349" s="35">
        <f t="shared" si="57"/>
        <v>64.200000000000017</v>
      </c>
      <c r="E349" s="37">
        <v>7.3</v>
      </c>
      <c r="F349" s="37">
        <v>5.5</v>
      </c>
      <c r="G349" s="37">
        <v>5.4</v>
      </c>
      <c r="H349" s="37">
        <v>0</v>
      </c>
      <c r="I349" s="37">
        <v>7.2</v>
      </c>
      <c r="J349" s="37">
        <v>7.2</v>
      </c>
      <c r="K349" s="37">
        <v>7.2</v>
      </c>
      <c r="L349" s="37">
        <v>7.2</v>
      </c>
      <c r="M349" s="37">
        <v>7.2</v>
      </c>
      <c r="N349" s="37">
        <v>10</v>
      </c>
      <c r="O349" s="5" t="s">
        <v>455</v>
      </c>
      <c r="P349" s="5" t="s">
        <v>23</v>
      </c>
      <c r="Q349" s="41"/>
    </row>
    <row r="350" spans="1:17" ht="74.25" customHeight="1" x14ac:dyDescent="0.25">
      <c r="A350" s="45"/>
      <c r="B350" s="43"/>
      <c r="C350" s="41"/>
      <c r="D350" s="35">
        <f t="shared" si="57"/>
        <v>39.5</v>
      </c>
      <c r="E350" s="37">
        <v>19</v>
      </c>
      <c r="F350" s="37">
        <v>16.5</v>
      </c>
      <c r="G350" s="37">
        <v>4</v>
      </c>
      <c r="H350" s="37">
        <v>0</v>
      </c>
      <c r="I350" s="37">
        <v>0</v>
      </c>
      <c r="J350" s="37">
        <v>0</v>
      </c>
      <c r="K350" s="37">
        <v>0</v>
      </c>
      <c r="L350" s="37">
        <v>0</v>
      </c>
      <c r="M350" s="37">
        <v>0</v>
      </c>
      <c r="N350" s="37">
        <v>0</v>
      </c>
      <c r="O350" s="5" t="s">
        <v>266</v>
      </c>
      <c r="P350" s="5" t="s">
        <v>146</v>
      </c>
      <c r="Q350" s="41"/>
    </row>
    <row r="351" spans="1:17" ht="74.25" customHeight="1" x14ac:dyDescent="0.25">
      <c r="A351" s="45"/>
      <c r="B351" s="43"/>
      <c r="C351" s="41"/>
      <c r="D351" s="35">
        <f t="shared" si="57"/>
        <v>1699</v>
      </c>
      <c r="E351" s="37">
        <v>0</v>
      </c>
      <c r="F351" s="37">
        <v>16.2</v>
      </c>
      <c r="G351" s="37">
        <v>66.599999999999994</v>
      </c>
      <c r="H351" s="37">
        <v>0</v>
      </c>
      <c r="I351" s="37">
        <v>0</v>
      </c>
      <c r="J351" s="37">
        <v>196.7</v>
      </c>
      <c r="K351" s="37">
        <v>159.5</v>
      </c>
      <c r="L351" s="37">
        <v>420</v>
      </c>
      <c r="M351" s="37">
        <v>420</v>
      </c>
      <c r="N351" s="37">
        <v>420</v>
      </c>
      <c r="O351" s="5" t="s">
        <v>459</v>
      </c>
      <c r="P351" s="5" t="s">
        <v>21</v>
      </c>
      <c r="Q351" s="41"/>
    </row>
    <row r="352" spans="1:17" ht="74.25" customHeight="1" x14ac:dyDescent="0.25">
      <c r="A352" s="45"/>
      <c r="B352" s="43"/>
      <c r="C352" s="41"/>
      <c r="D352" s="35">
        <f t="shared" si="57"/>
        <v>42.9</v>
      </c>
      <c r="E352" s="37">
        <v>30</v>
      </c>
      <c r="F352" s="37">
        <v>12.9</v>
      </c>
      <c r="G352" s="37">
        <v>0</v>
      </c>
      <c r="H352" s="37">
        <v>0</v>
      </c>
      <c r="I352" s="37">
        <v>0</v>
      </c>
      <c r="J352" s="37">
        <v>0</v>
      </c>
      <c r="K352" s="37">
        <v>0</v>
      </c>
      <c r="L352" s="37">
        <v>0</v>
      </c>
      <c r="M352" s="37">
        <v>0</v>
      </c>
      <c r="N352" s="37">
        <v>0</v>
      </c>
      <c r="O352" s="5" t="s">
        <v>268</v>
      </c>
      <c r="P352" s="5" t="s">
        <v>14</v>
      </c>
      <c r="Q352" s="41"/>
    </row>
    <row r="353" spans="1:17" ht="74.25" customHeight="1" x14ac:dyDescent="0.25">
      <c r="A353" s="45"/>
      <c r="B353" s="43"/>
      <c r="C353" s="41"/>
      <c r="D353" s="35">
        <f t="shared" si="57"/>
        <v>823.3</v>
      </c>
      <c r="E353" s="37">
        <v>48</v>
      </c>
      <c r="F353" s="37">
        <v>61.8</v>
      </c>
      <c r="G353" s="37">
        <v>61.2</v>
      </c>
      <c r="H353" s="37">
        <v>85</v>
      </c>
      <c r="I353" s="37">
        <v>82.5</v>
      </c>
      <c r="J353" s="37">
        <v>386.9</v>
      </c>
      <c r="K353" s="37">
        <v>97.9</v>
      </c>
      <c r="L353" s="37">
        <v>0</v>
      </c>
      <c r="M353" s="37">
        <v>0</v>
      </c>
      <c r="N353" s="37">
        <v>0</v>
      </c>
      <c r="O353" s="5" t="s">
        <v>369</v>
      </c>
      <c r="P353" s="5" t="s">
        <v>8</v>
      </c>
      <c r="Q353" s="41"/>
    </row>
    <row r="354" spans="1:17" ht="74.25" customHeight="1" x14ac:dyDescent="0.25">
      <c r="A354" s="45"/>
      <c r="B354" s="43"/>
      <c r="C354" s="41"/>
      <c r="D354" s="35">
        <f t="shared" si="57"/>
        <v>1344</v>
      </c>
      <c r="E354" s="37">
        <v>72</v>
      </c>
      <c r="F354" s="37">
        <v>86.9</v>
      </c>
      <c r="G354" s="37">
        <v>89</v>
      </c>
      <c r="H354" s="37">
        <v>88.5</v>
      </c>
      <c r="I354" s="37">
        <v>99.7</v>
      </c>
      <c r="J354" s="37">
        <v>215.6</v>
      </c>
      <c r="K354" s="37">
        <v>268.7</v>
      </c>
      <c r="L354" s="37">
        <v>141.19999999999999</v>
      </c>
      <c r="M354" s="37">
        <v>141.19999999999999</v>
      </c>
      <c r="N354" s="37">
        <v>141.19999999999999</v>
      </c>
      <c r="O354" s="5" t="s">
        <v>453</v>
      </c>
      <c r="P354" s="5" t="s">
        <v>13</v>
      </c>
      <c r="Q354" s="41"/>
    </row>
    <row r="355" spans="1:17" ht="74.25" customHeight="1" x14ac:dyDescent="0.25">
      <c r="A355" s="45"/>
      <c r="B355" s="43"/>
      <c r="C355" s="41"/>
      <c r="D355" s="35">
        <f t="shared" si="57"/>
        <v>20</v>
      </c>
      <c r="E355" s="37">
        <v>20</v>
      </c>
      <c r="F355" s="37">
        <v>0</v>
      </c>
      <c r="G355" s="37">
        <v>0</v>
      </c>
      <c r="H355" s="37">
        <v>0</v>
      </c>
      <c r="I355" s="37">
        <v>0</v>
      </c>
      <c r="J355" s="37">
        <v>0</v>
      </c>
      <c r="K355" s="37">
        <v>0</v>
      </c>
      <c r="L355" s="37">
        <v>0</v>
      </c>
      <c r="M355" s="37">
        <v>0</v>
      </c>
      <c r="N355" s="37">
        <v>0</v>
      </c>
      <c r="O355" s="5">
        <v>2019</v>
      </c>
      <c r="P355" s="5" t="s">
        <v>224</v>
      </c>
      <c r="Q355" s="41"/>
    </row>
    <row r="356" spans="1:17" ht="74.25" customHeight="1" x14ac:dyDescent="0.25">
      <c r="A356" s="45"/>
      <c r="B356" s="43"/>
      <c r="C356" s="41"/>
      <c r="D356" s="35">
        <f t="shared" si="57"/>
        <v>167</v>
      </c>
      <c r="E356" s="37">
        <v>0</v>
      </c>
      <c r="F356" s="37">
        <v>100</v>
      </c>
      <c r="G356" s="37">
        <v>61</v>
      </c>
      <c r="H356" s="37">
        <v>6</v>
      </c>
      <c r="I356" s="37">
        <v>0</v>
      </c>
      <c r="J356" s="37">
        <v>0</v>
      </c>
      <c r="K356" s="37">
        <v>0</v>
      </c>
      <c r="L356" s="37">
        <v>0</v>
      </c>
      <c r="M356" s="37">
        <v>0</v>
      </c>
      <c r="N356" s="37">
        <v>0</v>
      </c>
      <c r="O356" s="5" t="s">
        <v>285</v>
      </c>
      <c r="P356" s="5" t="s">
        <v>155</v>
      </c>
      <c r="Q356" s="41"/>
    </row>
    <row r="357" spans="1:17" ht="74.25" customHeight="1" x14ac:dyDescent="0.25">
      <c r="A357" s="45"/>
      <c r="B357" s="43"/>
      <c r="C357" s="41"/>
      <c r="D357" s="35">
        <f t="shared" si="57"/>
        <v>1228.1000000000001</v>
      </c>
      <c r="E357" s="37">
        <v>56.7</v>
      </c>
      <c r="F357" s="37">
        <v>75.2</v>
      </c>
      <c r="G357" s="37">
        <v>96.4</v>
      </c>
      <c r="H357" s="37">
        <v>95.3</v>
      </c>
      <c r="I357" s="37">
        <v>157.9</v>
      </c>
      <c r="J357" s="37">
        <v>172.2</v>
      </c>
      <c r="K357" s="37">
        <v>195.6</v>
      </c>
      <c r="L357" s="37">
        <v>189.4</v>
      </c>
      <c r="M357" s="37">
        <v>189.4</v>
      </c>
      <c r="N357" s="37">
        <v>0</v>
      </c>
      <c r="O357" s="5" t="s">
        <v>400</v>
      </c>
      <c r="P357" s="5" t="s">
        <v>10</v>
      </c>
      <c r="Q357" s="41"/>
    </row>
    <row r="358" spans="1:17" ht="74.25" customHeight="1" x14ac:dyDescent="0.25">
      <c r="A358" s="45"/>
      <c r="B358" s="43"/>
      <c r="C358" s="41"/>
      <c r="D358" s="35">
        <f t="shared" si="57"/>
        <v>6.8</v>
      </c>
      <c r="E358" s="37">
        <v>6.8</v>
      </c>
      <c r="F358" s="37">
        <v>0</v>
      </c>
      <c r="G358" s="37">
        <v>0</v>
      </c>
      <c r="H358" s="37">
        <v>0</v>
      </c>
      <c r="I358" s="37">
        <v>0</v>
      </c>
      <c r="J358" s="37">
        <v>0</v>
      </c>
      <c r="K358" s="37">
        <v>0</v>
      </c>
      <c r="L358" s="37">
        <v>0</v>
      </c>
      <c r="M358" s="37">
        <v>0</v>
      </c>
      <c r="N358" s="37">
        <v>0</v>
      </c>
      <c r="O358" s="5">
        <v>2019</v>
      </c>
      <c r="P358" s="5" t="s">
        <v>7</v>
      </c>
      <c r="Q358" s="41"/>
    </row>
    <row r="359" spans="1:17" ht="74.25" customHeight="1" x14ac:dyDescent="0.25">
      <c r="A359" s="45"/>
      <c r="B359" s="43"/>
      <c r="C359" s="41"/>
      <c r="D359" s="35">
        <f t="shared" si="57"/>
        <v>28</v>
      </c>
      <c r="E359" s="37">
        <v>1</v>
      </c>
      <c r="F359" s="37">
        <v>7.2</v>
      </c>
      <c r="G359" s="37">
        <v>19.8</v>
      </c>
      <c r="H359" s="37">
        <v>0</v>
      </c>
      <c r="I359" s="37">
        <v>0</v>
      </c>
      <c r="J359" s="37">
        <v>0</v>
      </c>
      <c r="K359" s="37">
        <v>0</v>
      </c>
      <c r="L359" s="37">
        <v>0</v>
      </c>
      <c r="M359" s="37">
        <v>0</v>
      </c>
      <c r="N359" s="37">
        <v>0</v>
      </c>
      <c r="O359" s="5" t="s">
        <v>266</v>
      </c>
      <c r="P359" s="5" t="s">
        <v>9</v>
      </c>
      <c r="Q359" s="41"/>
    </row>
    <row r="360" spans="1:17" ht="74.25" customHeight="1" x14ac:dyDescent="0.25">
      <c r="A360" s="45"/>
      <c r="B360" s="43"/>
      <c r="C360" s="41"/>
      <c r="D360" s="35">
        <f t="shared" si="57"/>
        <v>1.3</v>
      </c>
      <c r="E360" s="37">
        <v>0</v>
      </c>
      <c r="F360" s="37">
        <v>0</v>
      </c>
      <c r="G360" s="37">
        <v>0</v>
      </c>
      <c r="H360" s="37">
        <v>0</v>
      </c>
      <c r="I360" s="37">
        <v>1.3</v>
      </c>
      <c r="J360" s="37">
        <v>0</v>
      </c>
      <c r="K360" s="37">
        <v>0</v>
      </c>
      <c r="L360" s="37">
        <v>0</v>
      </c>
      <c r="M360" s="37">
        <v>0</v>
      </c>
      <c r="N360" s="37">
        <v>0</v>
      </c>
      <c r="O360" s="5">
        <v>2023</v>
      </c>
      <c r="P360" s="5" t="s">
        <v>302</v>
      </c>
      <c r="Q360" s="41"/>
    </row>
    <row r="361" spans="1:17" ht="74.25" customHeight="1" x14ac:dyDescent="0.25">
      <c r="A361" s="45"/>
      <c r="B361" s="43"/>
      <c r="C361" s="41"/>
      <c r="D361" s="35">
        <f t="shared" si="57"/>
        <v>766.3</v>
      </c>
      <c r="E361" s="37">
        <v>0</v>
      </c>
      <c r="F361" s="37">
        <v>0</v>
      </c>
      <c r="G361" s="37">
        <v>0</v>
      </c>
      <c r="H361" s="37">
        <v>0</v>
      </c>
      <c r="I361" s="37">
        <v>0</v>
      </c>
      <c r="J361" s="37">
        <v>10.5</v>
      </c>
      <c r="K361" s="37">
        <v>0</v>
      </c>
      <c r="L361" s="37">
        <v>17.8</v>
      </c>
      <c r="M361" s="37">
        <v>369</v>
      </c>
      <c r="N361" s="37">
        <v>369</v>
      </c>
      <c r="O361" s="5" t="s">
        <v>538</v>
      </c>
      <c r="P361" s="5" t="s">
        <v>387</v>
      </c>
      <c r="Q361" s="41"/>
    </row>
    <row r="362" spans="1:17" ht="74.25" customHeight="1" x14ac:dyDescent="0.25">
      <c r="A362" s="45"/>
      <c r="B362" s="43"/>
      <c r="C362" s="41"/>
      <c r="D362" s="35">
        <f t="shared" si="57"/>
        <v>989.4</v>
      </c>
      <c r="E362" s="37">
        <v>43.8</v>
      </c>
      <c r="F362" s="37">
        <v>898.3</v>
      </c>
      <c r="G362" s="37">
        <v>29.7</v>
      </c>
      <c r="H362" s="37">
        <v>0</v>
      </c>
      <c r="I362" s="37">
        <v>17.600000000000001</v>
      </c>
      <c r="J362" s="37">
        <v>0</v>
      </c>
      <c r="K362" s="37">
        <v>0</v>
      </c>
      <c r="L362" s="37">
        <v>0</v>
      </c>
      <c r="M362" s="37">
        <v>0</v>
      </c>
      <c r="N362" s="37">
        <v>0</v>
      </c>
      <c r="O362" s="5" t="s">
        <v>278</v>
      </c>
      <c r="P362" s="5" t="s">
        <v>12</v>
      </c>
      <c r="Q362" s="41"/>
    </row>
    <row r="363" spans="1:17" ht="92.25" customHeight="1" x14ac:dyDescent="0.25">
      <c r="A363" s="45"/>
      <c r="B363" s="43"/>
      <c r="C363" s="41"/>
      <c r="D363" s="35">
        <f t="shared" si="57"/>
        <v>53</v>
      </c>
      <c r="E363" s="37">
        <v>9.1999999999999993</v>
      </c>
      <c r="F363" s="37">
        <v>15.8</v>
      </c>
      <c r="G363" s="37">
        <v>14.7</v>
      </c>
      <c r="H363" s="37">
        <v>13.3</v>
      </c>
      <c r="I363" s="37">
        <v>0</v>
      </c>
      <c r="J363" s="37">
        <v>0</v>
      </c>
      <c r="K363" s="37">
        <v>0</v>
      </c>
      <c r="L363" s="37">
        <v>0</v>
      </c>
      <c r="M363" s="37">
        <v>0</v>
      </c>
      <c r="N363" s="37">
        <v>0</v>
      </c>
      <c r="O363" s="5" t="s">
        <v>269</v>
      </c>
      <c r="P363" s="5" t="s">
        <v>19</v>
      </c>
      <c r="Q363" s="41"/>
    </row>
    <row r="364" spans="1:17" ht="90" customHeight="1" x14ac:dyDescent="0.25">
      <c r="A364" s="45"/>
      <c r="B364" s="43"/>
      <c r="C364" s="41"/>
      <c r="D364" s="35">
        <f t="shared" si="57"/>
        <v>90</v>
      </c>
      <c r="E364" s="37">
        <v>0</v>
      </c>
      <c r="F364" s="37">
        <v>0</v>
      </c>
      <c r="G364" s="37">
        <v>0</v>
      </c>
      <c r="H364" s="37">
        <v>0</v>
      </c>
      <c r="I364" s="37">
        <v>10.1</v>
      </c>
      <c r="J364" s="37">
        <v>11.9</v>
      </c>
      <c r="K364" s="37">
        <v>17</v>
      </c>
      <c r="L364" s="37">
        <v>17</v>
      </c>
      <c r="M364" s="37">
        <v>17</v>
      </c>
      <c r="N364" s="37">
        <v>17</v>
      </c>
      <c r="O364" s="5" t="s">
        <v>457</v>
      </c>
      <c r="P364" s="5" t="s">
        <v>292</v>
      </c>
      <c r="Q364" s="41"/>
    </row>
    <row r="365" spans="1:17" ht="74.25" customHeight="1" x14ac:dyDescent="0.25">
      <c r="A365" s="45"/>
      <c r="B365" s="43"/>
      <c r="C365" s="41"/>
      <c r="D365" s="35">
        <f t="shared" si="57"/>
        <v>169.4</v>
      </c>
      <c r="E365" s="37">
        <v>10</v>
      </c>
      <c r="F365" s="37">
        <v>17.7</v>
      </c>
      <c r="G365" s="37">
        <v>16.899999999999999</v>
      </c>
      <c r="H365" s="37">
        <v>20.9</v>
      </c>
      <c r="I365" s="37">
        <v>20.5</v>
      </c>
      <c r="J365" s="37">
        <v>19.5</v>
      </c>
      <c r="K365" s="37">
        <v>19.100000000000001</v>
      </c>
      <c r="L365" s="37">
        <v>22.4</v>
      </c>
      <c r="M365" s="37">
        <v>0</v>
      </c>
      <c r="N365" s="37">
        <v>22.4</v>
      </c>
      <c r="O365" s="5" t="s">
        <v>550</v>
      </c>
      <c r="P365" s="5" t="s">
        <v>32</v>
      </c>
      <c r="Q365" s="41"/>
    </row>
    <row r="366" spans="1:17" ht="74.25" customHeight="1" x14ac:dyDescent="0.25">
      <c r="A366" s="45"/>
      <c r="B366" s="43"/>
      <c r="C366" s="41"/>
      <c r="D366" s="35">
        <f t="shared" si="57"/>
        <v>571.6</v>
      </c>
      <c r="E366" s="37">
        <v>0</v>
      </c>
      <c r="F366" s="37">
        <v>12.2</v>
      </c>
      <c r="G366" s="37">
        <v>69.8</v>
      </c>
      <c r="H366" s="37">
        <v>53.4</v>
      </c>
      <c r="I366" s="37">
        <v>59.8</v>
      </c>
      <c r="J366" s="37">
        <v>29.7</v>
      </c>
      <c r="K366" s="37">
        <v>59.6</v>
      </c>
      <c r="L366" s="37">
        <v>93.9</v>
      </c>
      <c r="M366" s="37">
        <v>96.6</v>
      </c>
      <c r="N366" s="37">
        <v>96.6</v>
      </c>
      <c r="O366" s="5" t="s">
        <v>459</v>
      </c>
      <c r="P366" s="5" t="s">
        <v>156</v>
      </c>
      <c r="Q366" s="41"/>
    </row>
    <row r="367" spans="1:17" ht="96" customHeight="1" x14ac:dyDescent="0.25">
      <c r="A367" s="45"/>
      <c r="B367" s="43"/>
      <c r="C367" s="41"/>
      <c r="D367" s="35">
        <f t="shared" si="57"/>
        <v>7</v>
      </c>
      <c r="E367" s="37">
        <v>7</v>
      </c>
      <c r="F367" s="37">
        <v>0</v>
      </c>
      <c r="G367" s="37">
        <v>0</v>
      </c>
      <c r="H367" s="37">
        <v>0</v>
      </c>
      <c r="I367" s="37">
        <v>0</v>
      </c>
      <c r="J367" s="37">
        <v>0</v>
      </c>
      <c r="K367" s="37">
        <v>0</v>
      </c>
      <c r="L367" s="37">
        <v>0</v>
      </c>
      <c r="M367" s="37">
        <v>0</v>
      </c>
      <c r="N367" s="37">
        <v>0</v>
      </c>
      <c r="O367" s="5">
        <v>2019</v>
      </c>
      <c r="P367" s="5" t="s">
        <v>18</v>
      </c>
      <c r="Q367" s="41"/>
    </row>
    <row r="368" spans="1:17" ht="74.25" customHeight="1" x14ac:dyDescent="0.25">
      <c r="A368" s="45" t="s">
        <v>70</v>
      </c>
      <c r="B368" s="43" t="s">
        <v>227</v>
      </c>
      <c r="C368" s="41" t="s">
        <v>1</v>
      </c>
      <c r="D368" s="35">
        <f t="shared" si="57"/>
        <v>128.80000000000001</v>
      </c>
      <c r="E368" s="37">
        <v>0</v>
      </c>
      <c r="F368" s="37">
        <v>0</v>
      </c>
      <c r="G368" s="37">
        <v>0</v>
      </c>
      <c r="H368" s="37">
        <v>0</v>
      </c>
      <c r="I368" s="37">
        <v>0</v>
      </c>
      <c r="J368" s="37">
        <v>128.80000000000001</v>
      </c>
      <c r="K368" s="37">
        <v>0</v>
      </c>
      <c r="L368" s="37">
        <v>0</v>
      </c>
      <c r="M368" s="37">
        <v>0</v>
      </c>
      <c r="N368" s="37">
        <v>0</v>
      </c>
      <c r="O368" s="5">
        <v>2024</v>
      </c>
      <c r="P368" s="5" t="s">
        <v>156</v>
      </c>
      <c r="Q368" s="41" t="s">
        <v>218</v>
      </c>
    </row>
    <row r="369" spans="1:17" ht="74.25" customHeight="1" x14ac:dyDescent="0.25">
      <c r="A369" s="45"/>
      <c r="B369" s="43"/>
      <c r="C369" s="41"/>
      <c r="D369" s="35">
        <f t="shared" ref="D369" si="58">E369+F369+G369+H369+I369+J369+K369+L369+M369+N369</f>
        <v>4852.1000000000004</v>
      </c>
      <c r="E369" s="37">
        <v>0</v>
      </c>
      <c r="F369" s="37">
        <v>0</v>
      </c>
      <c r="G369" s="37">
        <v>0</v>
      </c>
      <c r="H369" s="37">
        <v>0</v>
      </c>
      <c r="I369" s="37">
        <v>0</v>
      </c>
      <c r="J369" s="37">
        <v>0</v>
      </c>
      <c r="K369" s="37">
        <v>4852.1000000000004</v>
      </c>
      <c r="L369" s="37">
        <v>0</v>
      </c>
      <c r="M369" s="37">
        <v>0</v>
      </c>
      <c r="N369" s="37">
        <v>0</v>
      </c>
      <c r="O369" s="5">
        <v>2025</v>
      </c>
      <c r="P369" s="5" t="s">
        <v>21</v>
      </c>
      <c r="Q369" s="41"/>
    </row>
    <row r="370" spans="1:17" ht="144.75" customHeight="1" x14ac:dyDescent="0.25">
      <c r="A370" s="45"/>
      <c r="B370" s="43"/>
      <c r="C370" s="41"/>
      <c r="D370" s="35">
        <f t="shared" si="57"/>
        <v>1902.2</v>
      </c>
      <c r="E370" s="36">
        <v>0</v>
      </c>
      <c r="F370" s="36">
        <v>0</v>
      </c>
      <c r="G370" s="36">
        <v>0</v>
      </c>
      <c r="H370" s="36">
        <v>0</v>
      </c>
      <c r="I370" s="36">
        <v>330.5</v>
      </c>
      <c r="J370" s="36">
        <v>651.70000000000005</v>
      </c>
      <c r="K370" s="37">
        <v>50</v>
      </c>
      <c r="L370" s="37">
        <v>290</v>
      </c>
      <c r="M370" s="37">
        <v>290</v>
      </c>
      <c r="N370" s="37">
        <v>290</v>
      </c>
      <c r="O370" s="5" t="s">
        <v>457</v>
      </c>
      <c r="P370" s="5" t="s">
        <v>17</v>
      </c>
      <c r="Q370" s="41"/>
    </row>
    <row r="371" spans="1:17" ht="123" customHeight="1" x14ac:dyDescent="0.25">
      <c r="A371" s="42" t="s">
        <v>71</v>
      </c>
      <c r="B371" s="43" t="s">
        <v>298</v>
      </c>
      <c r="C371" s="41" t="s">
        <v>1</v>
      </c>
      <c r="D371" s="35">
        <f t="shared" si="57"/>
        <v>19558.8</v>
      </c>
      <c r="E371" s="36">
        <f>E372+E373+E374+E375+E377+E378+E379+E380+E381+E382+E383+E384+E385+E386+E387+E388+E389+E390+E392</f>
        <v>1406</v>
      </c>
      <c r="F371" s="36">
        <f>F372+F373+F374+F375+F377+F378+F379+F380+F381+F382+F383+F384+F385+F386+F387+F388+F389+F390+F392</f>
        <v>3337.8</v>
      </c>
      <c r="G371" s="36">
        <f>G372+G373+G374+G375+G377+G378+G379+G380+G381+G382+G383+G384+G385+G386+G387+G388+G389+G390+G392</f>
        <v>3517.8999999999992</v>
      </c>
      <c r="H371" s="36">
        <f>H372+H373+H374+H375+H377+H378+H379+H380+H381+H382+H383+H384+H385+H386+H387+H388+H389+H390+H392</f>
        <v>1209.8999999999999</v>
      </c>
      <c r="I371" s="36">
        <f>I372+I373+I374+I375+I377+I378+I379+I380+I381+I382+I383+I384+I385+I386+I387+I388+I389+I390+I392+I391</f>
        <v>1250.5999999999999</v>
      </c>
      <c r="J371" s="36">
        <f>J372+J373+J374+J375+J377+J378+J379+J380+J381+J382+J383+J384+J385+J386+J387+J388+J389+J390+J392+J391</f>
        <v>2494.4</v>
      </c>
      <c r="K371" s="36">
        <f>K372+K373+K374+K375+K377+K378+K379+K380+K381+K382+K383+K384+K385+K386+K387+K388+K389+K390+K392+K391+K376</f>
        <v>2205.3000000000002</v>
      </c>
      <c r="L371" s="36">
        <f t="shared" ref="L371:N371" si="59">L372+L373+L374+L375+L377+L378+L379+L380+L381+L382+L383+L384+L385+L386+L387+L388+L389+L390+L392+L391+L376</f>
        <v>1660.5</v>
      </c>
      <c r="M371" s="36">
        <f t="shared" si="59"/>
        <v>1238.2</v>
      </c>
      <c r="N371" s="36">
        <f t="shared" si="59"/>
        <v>1238.2</v>
      </c>
      <c r="O371" s="5" t="s">
        <v>453</v>
      </c>
      <c r="P371" s="5" t="s">
        <v>470</v>
      </c>
      <c r="Q371" s="41" t="s">
        <v>668</v>
      </c>
    </row>
    <row r="372" spans="1:17" ht="74.25" customHeight="1" x14ac:dyDescent="0.25">
      <c r="A372" s="42"/>
      <c r="B372" s="43"/>
      <c r="C372" s="41"/>
      <c r="D372" s="35">
        <f t="shared" si="57"/>
        <v>6110.8000000000011</v>
      </c>
      <c r="E372" s="36">
        <v>271.39999999999998</v>
      </c>
      <c r="F372" s="36">
        <v>391.2</v>
      </c>
      <c r="G372" s="36">
        <v>480.4</v>
      </c>
      <c r="H372" s="36">
        <v>858.5</v>
      </c>
      <c r="I372" s="36">
        <v>436.6</v>
      </c>
      <c r="J372" s="36">
        <v>127.9</v>
      </c>
      <c r="K372" s="37">
        <v>1006.3</v>
      </c>
      <c r="L372" s="37">
        <v>983.3</v>
      </c>
      <c r="M372" s="37">
        <v>777.6</v>
      </c>
      <c r="N372" s="37">
        <v>777.6</v>
      </c>
      <c r="O372" s="5" t="s">
        <v>453</v>
      </c>
      <c r="P372" s="5" t="s">
        <v>308</v>
      </c>
      <c r="Q372" s="41"/>
    </row>
    <row r="373" spans="1:17" ht="74.25" customHeight="1" x14ac:dyDescent="0.25">
      <c r="A373" s="42"/>
      <c r="B373" s="43"/>
      <c r="C373" s="41"/>
      <c r="D373" s="35">
        <f t="shared" si="57"/>
        <v>1</v>
      </c>
      <c r="E373" s="36">
        <v>1</v>
      </c>
      <c r="F373" s="36">
        <v>0</v>
      </c>
      <c r="G373" s="36">
        <v>0</v>
      </c>
      <c r="H373" s="36">
        <v>0</v>
      </c>
      <c r="I373" s="36">
        <v>0</v>
      </c>
      <c r="J373" s="36">
        <v>0</v>
      </c>
      <c r="K373" s="37">
        <v>0</v>
      </c>
      <c r="L373" s="37">
        <v>0</v>
      </c>
      <c r="M373" s="37">
        <v>0</v>
      </c>
      <c r="N373" s="37">
        <v>0</v>
      </c>
      <c r="O373" s="9">
        <v>2019</v>
      </c>
      <c r="P373" s="5" t="s">
        <v>11</v>
      </c>
      <c r="Q373" s="41"/>
    </row>
    <row r="374" spans="1:17" ht="74.25" customHeight="1" x14ac:dyDescent="0.25">
      <c r="A374" s="42"/>
      <c r="B374" s="43"/>
      <c r="C374" s="41"/>
      <c r="D374" s="35">
        <f t="shared" si="57"/>
        <v>81.2</v>
      </c>
      <c r="E374" s="36">
        <v>15.2</v>
      </c>
      <c r="F374" s="36">
        <v>9.8000000000000007</v>
      </c>
      <c r="G374" s="36">
        <v>56.2</v>
      </c>
      <c r="H374" s="36">
        <v>0</v>
      </c>
      <c r="I374" s="36">
        <v>0</v>
      </c>
      <c r="J374" s="36">
        <v>0</v>
      </c>
      <c r="K374" s="37">
        <v>0</v>
      </c>
      <c r="L374" s="37">
        <v>0</v>
      </c>
      <c r="M374" s="37">
        <v>0</v>
      </c>
      <c r="N374" s="37">
        <v>0</v>
      </c>
      <c r="O374" s="5" t="s">
        <v>266</v>
      </c>
      <c r="P374" s="5" t="s">
        <v>8</v>
      </c>
      <c r="Q374" s="41"/>
    </row>
    <row r="375" spans="1:17" ht="74.25" customHeight="1" x14ac:dyDescent="0.25">
      <c r="A375" s="42"/>
      <c r="B375" s="43"/>
      <c r="C375" s="41"/>
      <c r="D375" s="35">
        <f t="shared" si="57"/>
        <v>65.400000000000006</v>
      </c>
      <c r="E375" s="36">
        <v>0</v>
      </c>
      <c r="F375" s="36">
        <v>0</v>
      </c>
      <c r="G375" s="36">
        <v>65.400000000000006</v>
      </c>
      <c r="H375" s="36">
        <v>0</v>
      </c>
      <c r="I375" s="36">
        <v>0</v>
      </c>
      <c r="J375" s="36">
        <v>0</v>
      </c>
      <c r="K375" s="37">
        <v>0</v>
      </c>
      <c r="L375" s="37">
        <v>0</v>
      </c>
      <c r="M375" s="37">
        <v>0</v>
      </c>
      <c r="N375" s="37">
        <v>0</v>
      </c>
      <c r="O375" s="9">
        <v>2021</v>
      </c>
      <c r="P375" s="5" t="s">
        <v>9</v>
      </c>
      <c r="Q375" s="41"/>
    </row>
    <row r="376" spans="1:17" ht="74.25" customHeight="1" x14ac:dyDescent="0.25">
      <c r="A376" s="42"/>
      <c r="B376" s="43"/>
      <c r="C376" s="41"/>
      <c r="D376" s="35">
        <f t="shared" si="57"/>
        <v>266</v>
      </c>
      <c r="E376" s="36">
        <v>0</v>
      </c>
      <c r="F376" s="36">
        <v>0</v>
      </c>
      <c r="G376" s="36">
        <v>0</v>
      </c>
      <c r="H376" s="36">
        <v>0</v>
      </c>
      <c r="I376" s="36">
        <v>0</v>
      </c>
      <c r="J376" s="36">
        <v>0</v>
      </c>
      <c r="K376" s="37">
        <v>266</v>
      </c>
      <c r="L376" s="37">
        <v>0</v>
      </c>
      <c r="M376" s="37">
        <v>0</v>
      </c>
      <c r="N376" s="37">
        <v>0</v>
      </c>
      <c r="O376" s="5">
        <v>2025</v>
      </c>
      <c r="P376" s="5" t="s">
        <v>387</v>
      </c>
      <c r="Q376" s="41"/>
    </row>
    <row r="377" spans="1:17" ht="74.25" customHeight="1" x14ac:dyDescent="0.25">
      <c r="A377" s="42"/>
      <c r="B377" s="43"/>
      <c r="C377" s="41"/>
      <c r="D377" s="35">
        <f t="shared" si="57"/>
        <v>369.4</v>
      </c>
      <c r="E377" s="36">
        <v>348</v>
      </c>
      <c r="F377" s="36">
        <v>21.4</v>
      </c>
      <c r="G377" s="36">
        <v>0</v>
      </c>
      <c r="H377" s="36">
        <v>0</v>
      </c>
      <c r="I377" s="36">
        <v>0</v>
      </c>
      <c r="J377" s="36">
        <v>0</v>
      </c>
      <c r="K377" s="37">
        <v>0</v>
      </c>
      <c r="L377" s="37">
        <v>0</v>
      </c>
      <c r="M377" s="37">
        <v>0</v>
      </c>
      <c r="N377" s="37">
        <v>0</v>
      </c>
      <c r="O377" s="5" t="s">
        <v>268</v>
      </c>
      <c r="P377" s="5" t="s">
        <v>32</v>
      </c>
      <c r="Q377" s="41"/>
    </row>
    <row r="378" spans="1:17" ht="74.25" customHeight="1" x14ac:dyDescent="0.25">
      <c r="A378" s="42"/>
      <c r="B378" s="43"/>
      <c r="C378" s="41"/>
      <c r="D378" s="35">
        <f t="shared" si="57"/>
        <v>14.2</v>
      </c>
      <c r="E378" s="36">
        <v>7.1</v>
      </c>
      <c r="F378" s="36">
        <v>7.1</v>
      </c>
      <c r="G378" s="36">
        <v>0</v>
      </c>
      <c r="H378" s="36">
        <v>0</v>
      </c>
      <c r="I378" s="36">
        <v>0</v>
      </c>
      <c r="J378" s="36">
        <v>0</v>
      </c>
      <c r="K378" s="37">
        <v>0</v>
      </c>
      <c r="L378" s="37">
        <v>0</v>
      </c>
      <c r="M378" s="37">
        <v>0</v>
      </c>
      <c r="N378" s="37">
        <v>0</v>
      </c>
      <c r="O378" s="5" t="s">
        <v>268</v>
      </c>
      <c r="P378" s="5" t="s">
        <v>3</v>
      </c>
      <c r="Q378" s="41"/>
    </row>
    <row r="379" spans="1:17" ht="96.75" customHeight="1" x14ac:dyDescent="0.25">
      <c r="A379" s="42"/>
      <c r="B379" s="43"/>
      <c r="C379" s="41"/>
      <c r="D379" s="35">
        <f t="shared" si="57"/>
        <v>40.5</v>
      </c>
      <c r="E379" s="36">
        <v>40.5</v>
      </c>
      <c r="F379" s="36">
        <v>0</v>
      </c>
      <c r="G379" s="36">
        <v>0</v>
      </c>
      <c r="H379" s="36">
        <v>0</v>
      </c>
      <c r="I379" s="36">
        <v>0</v>
      </c>
      <c r="J379" s="36">
        <v>0</v>
      </c>
      <c r="K379" s="37">
        <v>0</v>
      </c>
      <c r="L379" s="37">
        <v>0</v>
      </c>
      <c r="M379" s="37">
        <v>0</v>
      </c>
      <c r="N379" s="37">
        <v>0</v>
      </c>
      <c r="O379" s="9">
        <v>2019</v>
      </c>
      <c r="P379" s="5" t="s">
        <v>18</v>
      </c>
      <c r="Q379" s="41"/>
    </row>
    <row r="380" spans="1:17" ht="74.25" customHeight="1" x14ac:dyDescent="0.25">
      <c r="A380" s="42"/>
      <c r="B380" s="43"/>
      <c r="C380" s="41"/>
      <c r="D380" s="35">
        <f t="shared" si="57"/>
        <v>3.5</v>
      </c>
      <c r="E380" s="36">
        <v>3.5</v>
      </c>
      <c r="F380" s="36">
        <v>0</v>
      </c>
      <c r="G380" s="36">
        <v>0</v>
      </c>
      <c r="H380" s="36">
        <v>0</v>
      </c>
      <c r="I380" s="36">
        <v>0</v>
      </c>
      <c r="J380" s="36">
        <v>0</v>
      </c>
      <c r="K380" s="37">
        <v>0</v>
      </c>
      <c r="L380" s="37">
        <v>0</v>
      </c>
      <c r="M380" s="37">
        <v>0</v>
      </c>
      <c r="N380" s="37">
        <v>0</v>
      </c>
      <c r="O380" s="9">
        <v>2019</v>
      </c>
      <c r="P380" s="5" t="s">
        <v>7</v>
      </c>
      <c r="Q380" s="41"/>
    </row>
    <row r="381" spans="1:17" ht="74.25" customHeight="1" x14ac:dyDescent="0.25">
      <c r="A381" s="42"/>
      <c r="B381" s="43"/>
      <c r="C381" s="41"/>
      <c r="D381" s="35">
        <f t="shared" si="57"/>
        <v>100.1</v>
      </c>
      <c r="E381" s="36">
        <v>100.1</v>
      </c>
      <c r="F381" s="36">
        <v>0</v>
      </c>
      <c r="G381" s="36">
        <v>0</v>
      </c>
      <c r="H381" s="36">
        <v>0</v>
      </c>
      <c r="I381" s="36">
        <v>0</v>
      </c>
      <c r="J381" s="36">
        <v>0</v>
      </c>
      <c r="K381" s="37">
        <v>0</v>
      </c>
      <c r="L381" s="37">
        <v>0</v>
      </c>
      <c r="M381" s="37">
        <v>0</v>
      </c>
      <c r="N381" s="37">
        <v>0</v>
      </c>
      <c r="O381" s="9">
        <v>2019</v>
      </c>
      <c r="P381" s="5" t="s">
        <v>146</v>
      </c>
      <c r="Q381" s="41"/>
    </row>
    <row r="382" spans="1:17" ht="74.25" customHeight="1" x14ac:dyDescent="0.25">
      <c r="A382" s="42"/>
      <c r="B382" s="43"/>
      <c r="C382" s="41"/>
      <c r="D382" s="35">
        <f t="shared" si="57"/>
        <v>4299.8</v>
      </c>
      <c r="E382" s="36">
        <v>62.5</v>
      </c>
      <c r="F382" s="36">
        <v>2676.1</v>
      </c>
      <c r="G382" s="36">
        <v>1561.2</v>
      </c>
      <c r="H382" s="36">
        <v>0</v>
      </c>
      <c r="I382" s="36">
        <v>0</v>
      </c>
      <c r="J382" s="36">
        <v>0</v>
      </c>
      <c r="K382" s="37">
        <v>0</v>
      </c>
      <c r="L382" s="37">
        <v>0</v>
      </c>
      <c r="M382" s="37">
        <v>0</v>
      </c>
      <c r="N382" s="37">
        <v>0</v>
      </c>
      <c r="O382" s="5" t="s">
        <v>266</v>
      </c>
      <c r="P382" s="5" t="s">
        <v>10</v>
      </c>
      <c r="Q382" s="41"/>
    </row>
    <row r="383" spans="1:17" ht="74.25" customHeight="1" x14ac:dyDescent="0.25">
      <c r="A383" s="42"/>
      <c r="B383" s="43"/>
      <c r="C383" s="41"/>
      <c r="D383" s="35">
        <f t="shared" si="57"/>
        <v>34.9</v>
      </c>
      <c r="E383" s="36">
        <v>6.8</v>
      </c>
      <c r="F383" s="36">
        <v>28.1</v>
      </c>
      <c r="G383" s="36">
        <v>0</v>
      </c>
      <c r="H383" s="36">
        <v>0</v>
      </c>
      <c r="I383" s="36">
        <v>0</v>
      </c>
      <c r="J383" s="36">
        <v>0</v>
      </c>
      <c r="K383" s="37">
        <v>0</v>
      </c>
      <c r="L383" s="37">
        <v>0</v>
      </c>
      <c r="M383" s="37">
        <v>0</v>
      </c>
      <c r="N383" s="37">
        <v>0</v>
      </c>
      <c r="O383" s="5" t="s">
        <v>268</v>
      </c>
      <c r="P383" s="5" t="s">
        <v>21</v>
      </c>
      <c r="Q383" s="41"/>
    </row>
    <row r="384" spans="1:17" ht="74.25" customHeight="1" x14ac:dyDescent="0.25">
      <c r="A384" s="42"/>
      <c r="B384" s="43"/>
      <c r="C384" s="41"/>
      <c r="D384" s="35">
        <f t="shared" si="57"/>
        <v>2980.8999999999996</v>
      </c>
      <c r="E384" s="36">
        <v>122.3</v>
      </c>
      <c r="F384" s="36">
        <v>11.9</v>
      </c>
      <c r="G384" s="36">
        <v>10.8</v>
      </c>
      <c r="H384" s="36">
        <v>301</v>
      </c>
      <c r="I384" s="36">
        <v>130</v>
      </c>
      <c r="J384" s="36">
        <v>160.1</v>
      </c>
      <c r="K384" s="36">
        <v>933</v>
      </c>
      <c r="L384" s="36">
        <v>434.6</v>
      </c>
      <c r="M384" s="36">
        <v>438.6</v>
      </c>
      <c r="N384" s="36">
        <v>438.6</v>
      </c>
      <c r="O384" s="5" t="s">
        <v>453</v>
      </c>
      <c r="P384" s="5" t="s">
        <v>4</v>
      </c>
      <c r="Q384" s="41"/>
    </row>
    <row r="385" spans="1:35" ht="74.25" customHeight="1" x14ac:dyDescent="0.25">
      <c r="A385" s="42"/>
      <c r="B385" s="43"/>
      <c r="C385" s="41"/>
      <c r="D385" s="35">
        <f t="shared" si="57"/>
        <v>1183.0999999999999</v>
      </c>
      <c r="E385" s="36">
        <v>14</v>
      </c>
      <c r="F385" s="36">
        <v>11.9</v>
      </c>
      <c r="G385" s="36">
        <v>333.6</v>
      </c>
      <c r="H385" s="36">
        <v>1.8</v>
      </c>
      <c r="I385" s="36">
        <v>1.8</v>
      </c>
      <c r="J385" s="36">
        <v>786.4</v>
      </c>
      <c r="K385" s="36">
        <v>0</v>
      </c>
      <c r="L385" s="36">
        <v>13.6</v>
      </c>
      <c r="M385" s="36">
        <v>10</v>
      </c>
      <c r="N385" s="36">
        <v>10</v>
      </c>
      <c r="O385" s="5" t="s">
        <v>517</v>
      </c>
      <c r="P385" s="5" t="s">
        <v>5</v>
      </c>
      <c r="Q385" s="41"/>
    </row>
    <row r="386" spans="1:35" ht="74.25" customHeight="1" x14ac:dyDescent="0.25">
      <c r="A386" s="42"/>
      <c r="B386" s="43"/>
      <c r="C386" s="41"/>
      <c r="D386" s="35">
        <f t="shared" si="57"/>
        <v>313.79999999999995</v>
      </c>
      <c r="E386" s="36">
        <v>299.2</v>
      </c>
      <c r="F386" s="36">
        <v>8.4</v>
      </c>
      <c r="G386" s="36">
        <v>6.2</v>
      </c>
      <c r="H386" s="36">
        <v>0</v>
      </c>
      <c r="I386" s="36">
        <v>0</v>
      </c>
      <c r="J386" s="36">
        <v>0</v>
      </c>
      <c r="K386" s="37">
        <v>0</v>
      </c>
      <c r="L386" s="37">
        <v>0</v>
      </c>
      <c r="M386" s="37">
        <v>0</v>
      </c>
      <c r="N386" s="37">
        <v>0</v>
      </c>
      <c r="O386" s="5" t="s">
        <v>266</v>
      </c>
      <c r="P386" s="5" t="s">
        <v>224</v>
      </c>
      <c r="Q386" s="41"/>
    </row>
    <row r="387" spans="1:35" ht="74.25" customHeight="1" x14ac:dyDescent="0.25">
      <c r="A387" s="42"/>
      <c r="B387" s="43"/>
      <c r="C387" s="41"/>
      <c r="D387" s="35">
        <f t="shared" si="57"/>
        <v>42</v>
      </c>
      <c r="E387" s="36">
        <v>29</v>
      </c>
      <c r="F387" s="36">
        <v>13</v>
      </c>
      <c r="G387" s="37">
        <v>0</v>
      </c>
      <c r="H387" s="37">
        <v>0</v>
      </c>
      <c r="I387" s="37">
        <v>0</v>
      </c>
      <c r="J387" s="37">
        <v>0</v>
      </c>
      <c r="K387" s="37">
        <v>0</v>
      </c>
      <c r="L387" s="37">
        <v>0</v>
      </c>
      <c r="M387" s="37">
        <v>0</v>
      </c>
      <c r="N387" s="37">
        <v>0</v>
      </c>
      <c r="O387" s="5" t="s">
        <v>268</v>
      </c>
      <c r="P387" s="5" t="s">
        <v>14</v>
      </c>
      <c r="Q387" s="41"/>
    </row>
    <row r="388" spans="1:35" ht="74.25" customHeight="1" x14ac:dyDescent="0.25">
      <c r="A388" s="42"/>
      <c r="B388" s="43"/>
      <c r="C388" s="41"/>
      <c r="D388" s="35">
        <f t="shared" si="57"/>
        <v>360.09999999999997</v>
      </c>
      <c r="E388" s="36">
        <v>0</v>
      </c>
      <c r="F388" s="36">
        <v>12.4</v>
      </c>
      <c r="G388" s="36">
        <v>8.6999999999999993</v>
      </c>
      <c r="H388" s="36">
        <v>3.6</v>
      </c>
      <c r="I388" s="36">
        <v>6</v>
      </c>
      <c r="J388" s="36">
        <v>293.39999999999998</v>
      </c>
      <c r="K388" s="36">
        <v>0</v>
      </c>
      <c r="L388" s="36">
        <v>12</v>
      </c>
      <c r="M388" s="36">
        <v>12</v>
      </c>
      <c r="N388" s="36">
        <v>12</v>
      </c>
      <c r="O388" s="5" t="s">
        <v>547</v>
      </c>
      <c r="P388" s="5" t="s">
        <v>12</v>
      </c>
      <c r="Q388" s="41"/>
    </row>
    <row r="389" spans="1:35" ht="74.25" customHeight="1" x14ac:dyDescent="0.25">
      <c r="A389" s="42"/>
      <c r="B389" s="43"/>
      <c r="C389" s="41"/>
      <c r="D389" s="35">
        <f t="shared" si="57"/>
        <v>368.6</v>
      </c>
      <c r="E389" s="36">
        <v>18.2</v>
      </c>
      <c r="F389" s="36">
        <v>19.8</v>
      </c>
      <c r="G389" s="36">
        <v>113.6</v>
      </c>
      <c r="H389" s="36">
        <v>0</v>
      </c>
      <c r="I389" s="36">
        <v>0</v>
      </c>
      <c r="J389" s="36">
        <v>0</v>
      </c>
      <c r="K389" s="37">
        <v>0</v>
      </c>
      <c r="L389" s="37">
        <v>217</v>
      </c>
      <c r="M389" s="37">
        <v>0</v>
      </c>
      <c r="N389" s="37">
        <v>0</v>
      </c>
      <c r="O389" s="5" t="s">
        <v>532</v>
      </c>
      <c r="P389" s="5" t="s">
        <v>26</v>
      </c>
      <c r="Q389" s="41"/>
    </row>
    <row r="390" spans="1:35" ht="74.25" customHeight="1" x14ac:dyDescent="0.25">
      <c r="A390" s="42"/>
      <c r="B390" s="43"/>
      <c r="C390" s="41"/>
      <c r="D390" s="35">
        <f t="shared" si="57"/>
        <v>1817.7</v>
      </c>
      <c r="E390" s="36">
        <v>11.8</v>
      </c>
      <c r="F390" s="36">
        <v>20.7</v>
      </c>
      <c r="G390" s="36">
        <v>773.2</v>
      </c>
      <c r="H390" s="36">
        <v>0</v>
      </c>
      <c r="I390" s="36">
        <v>0</v>
      </c>
      <c r="J390" s="36">
        <v>1012</v>
      </c>
      <c r="K390" s="37">
        <v>0</v>
      </c>
      <c r="L390" s="37">
        <v>0</v>
      </c>
      <c r="M390" s="37">
        <v>0</v>
      </c>
      <c r="N390" s="37">
        <v>0</v>
      </c>
      <c r="O390" s="5" t="s">
        <v>338</v>
      </c>
      <c r="P390" s="5" t="s">
        <v>16</v>
      </c>
      <c r="Q390" s="41"/>
    </row>
    <row r="391" spans="1:35" ht="74.25" customHeight="1" x14ac:dyDescent="0.25">
      <c r="A391" s="42"/>
      <c r="B391" s="43"/>
      <c r="C391" s="41"/>
      <c r="D391" s="35">
        <f t="shared" si="57"/>
        <v>676.2</v>
      </c>
      <c r="E391" s="37">
        <v>0</v>
      </c>
      <c r="F391" s="37">
        <v>0</v>
      </c>
      <c r="G391" s="37">
        <v>0</v>
      </c>
      <c r="H391" s="37">
        <v>0</v>
      </c>
      <c r="I391" s="37">
        <v>676.2</v>
      </c>
      <c r="J391" s="37">
        <v>0</v>
      </c>
      <c r="K391" s="37">
        <v>0</v>
      </c>
      <c r="L391" s="37">
        <v>0</v>
      </c>
      <c r="M391" s="37">
        <v>0</v>
      </c>
      <c r="N391" s="37">
        <v>0</v>
      </c>
      <c r="O391" s="5">
        <v>2023</v>
      </c>
      <c r="P391" s="5" t="s">
        <v>155</v>
      </c>
      <c r="Q391" s="41"/>
    </row>
    <row r="392" spans="1:35" ht="74.25" customHeight="1" x14ac:dyDescent="0.25">
      <c r="A392" s="42"/>
      <c r="B392" s="43"/>
      <c r="C392" s="41"/>
      <c r="D392" s="35">
        <f t="shared" si="57"/>
        <v>429.6</v>
      </c>
      <c r="E392" s="36">
        <v>55.4</v>
      </c>
      <c r="F392" s="36">
        <v>106</v>
      </c>
      <c r="G392" s="36">
        <v>108.6</v>
      </c>
      <c r="H392" s="36">
        <v>45</v>
      </c>
      <c r="I392" s="36">
        <v>0</v>
      </c>
      <c r="J392" s="36">
        <v>114.6</v>
      </c>
      <c r="K392" s="37">
        <v>0</v>
      </c>
      <c r="L392" s="37">
        <v>0</v>
      </c>
      <c r="M392" s="37">
        <v>0</v>
      </c>
      <c r="N392" s="37">
        <v>0</v>
      </c>
      <c r="O392" s="5" t="s">
        <v>350</v>
      </c>
      <c r="P392" s="5" t="s">
        <v>13</v>
      </c>
      <c r="Q392" s="41"/>
    </row>
    <row r="393" spans="1:35" ht="137.25" customHeight="1" x14ac:dyDescent="0.25">
      <c r="A393" s="24" t="s">
        <v>56</v>
      </c>
      <c r="B393" s="18" t="s">
        <v>228</v>
      </c>
      <c r="C393" s="5" t="s">
        <v>1</v>
      </c>
      <c r="D393" s="35">
        <f t="shared" si="57"/>
        <v>1</v>
      </c>
      <c r="E393" s="37">
        <v>1</v>
      </c>
      <c r="F393" s="37">
        <v>0</v>
      </c>
      <c r="G393" s="37">
        <v>0</v>
      </c>
      <c r="H393" s="37">
        <v>0</v>
      </c>
      <c r="I393" s="37">
        <v>0</v>
      </c>
      <c r="J393" s="37">
        <v>0</v>
      </c>
      <c r="K393" s="37">
        <v>0</v>
      </c>
      <c r="L393" s="37">
        <v>0</v>
      </c>
      <c r="M393" s="37">
        <v>0</v>
      </c>
      <c r="N393" s="37">
        <v>0</v>
      </c>
      <c r="O393" s="5">
        <v>2019</v>
      </c>
      <c r="P393" s="5" t="s">
        <v>11</v>
      </c>
      <c r="Q393" s="5" t="s">
        <v>212</v>
      </c>
    </row>
    <row r="394" spans="1:35" ht="258.75" customHeight="1" x14ac:dyDescent="0.25">
      <c r="A394" s="45" t="s">
        <v>57</v>
      </c>
      <c r="B394" s="43" t="s">
        <v>112</v>
      </c>
      <c r="C394" s="41" t="s">
        <v>1</v>
      </c>
      <c r="D394" s="35">
        <f t="shared" si="57"/>
        <v>102172.70000000001</v>
      </c>
      <c r="E394" s="37">
        <f>E395+E396+E397+E399+E400+E401+E402+E403+E404+E405+E406+E407+E409+E411+E413+E414+E415+E416+E417+E418+E419+E420+E421+E422</f>
        <v>4109.0999999999995</v>
      </c>
      <c r="F394" s="37">
        <f>F395+F396+F397+F399+F400+F401+F402+F403+F404+F405+F406+F407+F409+F411+F413+F414+F415+F416+F417+F418+F419+F420+F421+F422</f>
        <v>21999.300000000003</v>
      </c>
      <c r="G394" s="37">
        <f>G395+G396+G397+G399+G400+G401+G402+G403+G404+G405+G406+G407+G409+G411+G413+G414+G415+G416+G417+G418+G419+G420+G421+G422</f>
        <v>7351.1</v>
      </c>
      <c r="H394" s="37">
        <f>H395+H396+H397+H399+H400+H401+H402+H403+H404+H405+H406+H407+H409+H411+H413+H414+H415+H416+H417+H418+H419+H420+H421+H422+H408+H410</f>
        <v>25784.500000000004</v>
      </c>
      <c r="I394" s="37">
        <f>I395+I396+I397+I399+I400+I401+I402+I403+I404+I405+I406+I407+I409+I411+I413+I414+I415+I416+I417+I418+I419+I420+I421+I422+I398</f>
        <v>8630.4</v>
      </c>
      <c r="J394" s="37">
        <f>J395+J396+J397+J399+J400+J401+J402+J403+J404+J405+J406+J407+J409+J411+J413+J414+J415+J416+J417+J418+J419+J420+J421+J422+J398+J412</f>
        <v>22720.3</v>
      </c>
      <c r="K394" s="37">
        <f t="shared" ref="K394:N394" si="60">K395+K396+K397+K399+K400+K401+K402+K403+K404+K405+K406+K407+K409+K411+K413+K414+K415+K416+K417+K418+K419+K420+K421+K422+K398+K412</f>
        <v>2390.6</v>
      </c>
      <c r="L394" s="37">
        <f t="shared" si="60"/>
        <v>3136.5000000000005</v>
      </c>
      <c r="M394" s="37">
        <f t="shared" si="60"/>
        <v>2896.6000000000004</v>
      </c>
      <c r="N394" s="37">
        <f t="shared" si="60"/>
        <v>3154.3</v>
      </c>
      <c r="O394" s="5" t="s">
        <v>453</v>
      </c>
      <c r="P394" s="5" t="s">
        <v>469</v>
      </c>
      <c r="Q394" s="41" t="s">
        <v>686</v>
      </c>
    </row>
    <row r="395" spans="1:35" ht="74.25" customHeight="1" x14ac:dyDescent="0.25">
      <c r="A395" s="45"/>
      <c r="B395" s="43"/>
      <c r="C395" s="41"/>
      <c r="D395" s="35">
        <f t="shared" si="57"/>
        <v>1000.3000000000002</v>
      </c>
      <c r="E395" s="37">
        <v>10</v>
      </c>
      <c r="F395" s="37">
        <v>327.9</v>
      </c>
      <c r="G395" s="37">
        <v>233.6</v>
      </c>
      <c r="H395" s="37">
        <v>90.2</v>
      </c>
      <c r="I395" s="37">
        <v>313.2</v>
      </c>
      <c r="J395" s="37">
        <v>12.2</v>
      </c>
      <c r="K395" s="37">
        <v>13.2</v>
      </c>
      <c r="L395" s="37">
        <v>0</v>
      </c>
      <c r="M395" s="37">
        <v>0</v>
      </c>
      <c r="N395" s="37">
        <v>0</v>
      </c>
      <c r="O395" s="5" t="s">
        <v>369</v>
      </c>
      <c r="P395" s="5" t="s">
        <v>3</v>
      </c>
      <c r="Q395" s="41"/>
    </row>
    <row r="396" spans="1:35" ht="74.25" customHeight="1" x14ac:dyDescent="0.25">
      <c r="A396" s="45"/>
      <c r="B396" s="43"/>
      <c r="C396" s="41"/>
      <c r="D396" s="35">
        <f t="shared" si="57"/>
        <v>1230.4000000000001</v>
      </c>
      <c r="E396" s="36">
        <v>0</v>
      </c>
      <c r="F396" s="36">
        <v>0</v>
      </c>
      <c r="G396" s="36">
        <v>0</v>
      </c>
      <c r="H396" s="36">
        <v>6.2</v>
      </c>
      <c r="I396" s="36">
        <v>99.9</v>
      </c>
      <c r="J396" s="36">
        <v>48.8</v>
      </c>
      <c r="K396" s="36">
        <v>28.5</v>
      </c>
      <c r="L396" s="36">
        <v>349</v>
      </c>
      <c r="M396" s="36">
        <v>349</v>
      </c>
      <c r="N396" s="36">
        <v>349</v>
      </c>
      <c r="O396" s="5" t="s">
        <v>454</v>
      </c>
      <c r="P396" s="5" t="s">
        <v>21</v>
      </c>
      <c r="Q396" s="41"/>
    </row>
    <row r="397" spans="1:35" ht="74.25" customHeight="1" x14ac:dyDescent="0.25">
      <c r="A397" s="45"/>
      <c r="B397" s="43"/>
      <c r="C397" s="41"/>
      <c r="D397" s="35">
        <f t="shared" si="57"/>
        <v>17159.2</v>
      </c>
      <c r="E397" s="37">
        <v>1183.8</v>
      </c>
      <c r="F397" s="37">
        <v>13112.9</v>
      </c>
      <c r="G397" s="37">
        <v>768.7</v>
      </c>
      <c r="H397" s="37">
        <v>2093.8000000000002</v>
      </c>
      <c r="I397" s="37">
        <v>0</v>
      </c>
      <c r="J397" s="37">
        <v>0</v>
      </c>
      <c r="K397" s="37">
        <v>0</v>
      </c>
      <c r="L397" s="37">
        <v>0</v>
      </c>
      <c r="M397" s="37">
        <v>0</v>
      </c>
      <c r="N397" s="37">
        <v>0</v>
      </c>
      <c r="O397" s="5" t="s">
        <v>269</v>
      </c>
      <c r="P397" s="5" t="s">
        <v>17</v>
      </c>
      <c r="Q397" s="41"/>
      <c r="Z397" s="4"/>
      <c r="AA397" s="5"/>
      <c r="AB397" s="5"/>
      <c r="AC397" s="5"/>
      <c r="AD397" s="5"/>
      <c r="AE397" s="5"/>
      <c r="AF397" s="5"/>
      <c r="AG397" s="5"/>
      <c r="AH397" s="5"/>
      <c r="AI397" s="5"/>
    </row>
    <row r="398" spans="1:35" ht="147" customHeight="1" x14ac:dyDescent="0.25">
      <c r="A398" s="45"/>
      <c r="B398" s="43"/>
      <c r="C398" s="41"/>
      <c r="D398" s="35">
        <f t="shared" si="57"/>
        <v>5021.6999999999989</v>
      </c>
      <c r="E398" s="37">
        <v>0</v>
      </c>
      <c r="F398" s="37">
        <v>0</v>
      </c>
      <c r="G398" s="37">
        <v>0</v>
      </c>
      <c r="H398" s="37">
        <v>0</v>
      </c>
      <c r="I398" s="37">
        <v>673.8</v>
      </c>
      <c r="J398" s="37">
        <v>3352.6</v>
      </c>
      <c r="K398" s="37">
        <v>655.1</v>
      </c>
      <c r="L398" s="37">
        <v>113.4</v>
      </c>
      <c r="M398" s="37">
        <v>113.4</v>
      </c>
      <c r="N398" s="37">
        <v>113.4</v>
      </c>
      <c r="O398" s="5" t="s">
        <v>457</v>
      </c>
      <c r="P398" s="5" t="s">
        <v>356</v>
      </c>
      <c r="Q398" s="41"/>
      <c r="Z398" s="4"/>
      <c r="AA398" s="5"/>
      <c r="AB398" s="5"/>
      <c r="AC398" s="5"/>
      <c r="AD398" s="5"/>
      <c r="AE398" s="5"/>
      <c r="AF398" s="5"/>
      <c r="AG398" s="5"/>
      <c r="AH398" s="5"/>
      <c r="AI398" s="5"/>
    </row>
    <row r="399" spans="1:35" ht="74.25" customHeight="1" x14ac:dyDescent="0.25">
      <c r="A399" s="45"/>
      <c r="B399" s="43"/>
      <c r="C399" s="41"/>
      <c r="D399" s="35">
        <f t="shared" si="57"/>
        <v>1259.6999999999998</v>
      </c>
      <c r="E399" s="37">
        <v>372</v>
      </c>
      <c r="F399" s="37">
        <v>382.2</v>
      </c>
      <c r="G399" s="37">
        <v>117.8</v>
      </c>
      <c r="H399" s="37">
        <v>122.3</v>
      </c>
      <c r="I399" s="37">
        <v>265.39999999999998</v>
      </c>
      <c r="J399" s="37">
        <v>0</v>
      </c>
      <c r="K399" s="37">
        <v>0</v>
      </c>
      <c r="L399" s="37">
        <v>0</v>
      </c>
      <c r="M399" s="37">
        <v>0</v>
      </c>
      <c r="N399" s="37">
        <v>0</v>
      </c>
      <c r="O399" s="5" t="s">
        <v>270</v>
      </c>
      <c r="P399" s="5" t="s">
        <v>155</v>
      </c>
      <c r="Q399" s="41"/>
      <c r="Z399" s="4"/>
      <c r="AA399" s="5"/>
      <c r="AB399" s="5"/>
      <c r="AC399" s="5"/>
      <c r="AD399" s="5"/>
      <c r="AE399" s="5"/>
      <c r="AF399" s="5"/>
      <c r="AG399" s="5"/>
      <c r="AH399" s="5"/>
      <c r="AI399" s="5"/>
    </row>
    <row r="400" spans="1:35" ht="74.25" customHeight="1" x14ac:dyDescent="0.25">
      <c r="A400" s="45"/>
      <c r="B400" s="43"/>
      <c r="C400" s="41"/>
      <c r="D400" s="35">
        <f t="shared" si="57"/>
        <v>2314.3000000000002</v>
      </c>
      <c r="E400" s="37">
        <v>12.7</v>
      </c>
      <c r="F400" s="37">
        <v>477.1</v>
      </c>
      <c r="G400" s="37">
        <v>94.7</v>
      </c>
      <c r="H400" s="37">
        <v>393.4</v>
      </c>
      <c r="I400" s="37">
        <v>15</v>
      </c>
      <c r="J400" s="37">
        <v>1135.5999999999999</v>
      </c>
      <c r="K400" s="37">
        <v>185.8</v>
      </c>
      <c r="L400" s="37">
        <v>0</v>
      </c>
      <c r="M400" s="37">
        <v>0</v>
      </c>
      <c r="N400" s="37">
        <v>0</v>
      </c>
      <c r="O400" s="5" t="s">
        <v>369</v>
      </c>
      <c r="P400" s="5" t="s">
        <v>26</v>
      </c>
      <c r="Q400" s="41"/>
    </row>
    <row r="401" spans="1:17" ht="74.25" customHeight="1" x14ac:dyDescent="0.25">
      <c r="A401" s="45"/>
      <c r="B401" s="43"/>
      <c r="C401" s="41"/>
      <c r="D401" s="35">
        <f t="shared" si="57"/>
        <v>200</v>
      </c>
      <c r="E401" s="37">
        <v>200</v>
      </c>
      <c r="F401" s="37">
        <v>0</v>
      </c>
      <c r="G401" s="37">
        <v>0</v>
      </c>
      <c r="H401" s="37">
        <v>0</v>
      </c>
      <c r="I401" s="37">
        <v>0</v>
      </c>
      <c r="J401" s="37">
        <v>0</v>
      </c>
      <c r="K401" s="37">
        <v>0</v>
      </c>
      <c r="L401" s="37">
        <v>0</v>
      </c>
      <c r="M401" s="37">
        <v>0</v>
      </c>
      <c r="N401" s="37">
        <v>0</v>
      </c>
      <c r="O401" s="5">
        <v>2019</v>
      </c>
      <c r="P401" s="5" t="s">
        <v>140</v>
      </c>
      <c r="Q401" s="41"/>
    </row>
    <row r="402" spans="1:17" ht="74.25" customHeight="1" x14ac:dyDescent="0.25">
      <c r="A402" s="45"/>
      <c r="B402" s="43"/>
      <c r="C402" s="41"/>
      <c r="D402" s="35">
        <f t="shared" si="57"/>
        <v>2047.2</v>
      </c>
      <c r="E402" s="37">
        <v>121.9</v>
      </c>
      <c r="F402" s="37">
        <v>229.4</v>
      </c>
      <c r="G402" s="37">
        <v>385</v>
      </c>
      <c r="H402" s="37">
        <v>251.9</v>
      </c>
      <c r="I402" s="37">
        <v>838.1</v>
      </c>
      <c r="J402" s="37">
        <v>169.4</v>
      </c>
      <c r="K402" s="37">
        <v>51.5</v>
      </c>
      <c r="L402" s="37">
        <v>0</v>
      </c>
      <c r="M402" s="37">
        <v>0</v>
      </c>
      <c r="N402" s="37">
        <v>0</v>
      </c>
      <c r="O402" s="5" t="s">
        <v>369</v>
      </c>
      <c r="P402" s="5" t="s">
        <v>12</v>
      </c>
      <c r="Q402" s="41"/>
    </row>
    <row r="403" spans="1:17" ht="74.25" customHeight="1" x14ac:dyDescent="0.25">
      <c r="A403" s="45"/>
      <c r="B403" s="43"/>
      <c r="C403" s="41"/>
      <c r="D403" s="35">
        <f t="shared" si="57"/>
        <v>74.599999999999994</v>
      </c>
      <c r="E403" s="37">
        <v>0</v>
      </c>
      <c r="F403" s="37">
        <v>0</v>
      </c>
      <c r="G403" s="37">
        <v>74.599999999999994</v>
      </c>
      <c r="H403" s="37">
        <v>0</v>
      </c>
      <c r="I403" s="37">
        <v>0</v>
      </c>
      <c r="J403" s="37">
        <v>0</v>
      </c>
      <c r="K403" s="37">
        <v>0</v>
      </c>
      <c r="L403" s="37">
        <v>0</v>
      </c>
      <c r="M403" s="37">
        <v>0</v>
      </c>
      <c r="N403" s="37">
        <v>0</v>
      </c>
      <c r="O403" s="5">
        <v>2021</v>
      </c>
      <c r="P403" s="5" t="s">
        <v>11</v>
      </c>
      <c r="Q403" s="41"/>
    </row>
    <row r="404" spans="1:17" ht="74.25" customHeight="1" x14ac:dyDescent="0.25">
      <c r="A404" s="45"/>
      <c r="B404" s="43"/>
      <c r="C404" s="41"/>
      <c r="D404" s="35">
        <f t="shared" si="57"/>
        <v>287.39999999999998</v>
      </c>
      <c r="E404" s="37">
        <v>29.5</v>
      </c>
      <c r="F404" s="37">
        <v>229</v>
      </c>
      <c r="G404" s="37">
        <v>28.9</v>
      </c>
      <c r="H404" s="37">
        <v>0</v>
      </c>
      <c r="I404" s="37">
        <v>0</v>
      </c>
      <c r="J404" s="37">
        <v>0</v>
      </c>
      <c r="K404" s="37">
        <v>0</v>
      </c>
      <c r="L404" s="37">
        <v>0</v>
      </c>
      <c r="M404" s="37">
        <v>0</v>
      </c>
      <c r="N404" s="37">
        <v>0</v>
      </c>
      <c r="O404" s="5" t="s">
        <v>266</v>
      </c>
      <c r="P404" s="5" t="s">
        <v>15</v>
      </c>
      <c r="Q404" s="41"/>
    </row>
    <row r="405" spans="1:17" ht="74.25" customHeight="1" x14ac:dyDescent="0.25">
      <c r="A405" s="45"/>
      <c r="B405" s="43"/>
      <c r="C405" s="41"/>
      <c r="D405" s="35">
        <f t="shared" ref="D405:D468" si="61">E405+F405+G405+H405+I405+J405+K405+L405+M405+N405</f>
        <v>6375.3</v>
      </c>
      <c r="E405" s="37">
        <v>1348.3</v>
      </c>
      <c r="F405" s="37">
        <v>3113</v>
      </c>
      <c r="G405" s="37">
        <v>31.5</v>
      </c>
      <c r="H405" s="37">
        <v>942.2</v>
      </c>
      <c r="I405" s="37">
        <v>640.29999999999995</v>
      </c>
      <c r="J405" s="37">
        <v>253.4</v>
      </c>
      <c r="K405" s="37">
        <v>25.6</v>
      </c>
      <c r="L405" s="37">
        <v>21</v>
      </c>
      <c r="M405" s="37">
        <v>0</v>
      </c>
      <c r="N405" s="37">
        <v>0</v>
      </c>
      <c r="O405" s="5" t="s">
        <v>629</v>
      </c>
      <c r="P405" s="5" t="s">
        <v>10</v>
      </c>
      <c r="Q405" s="41"/>
    </row>
    <row r="406" spans="1:17" ht="74.25" customHeight="1" x14ac:dyDescent="0.25">
      <c r="A406" s="45"/>
      <c r="B406" s="43"/>
      <c r="C406" s="41"/>
      <c r="D406" s="35">
        <f t="shared" si="61"/>
        <v>823.90000000000009</v>
      </c>
      <c r="E406" s="37">
        <v>0</v>
      </c>
      <c r="F406" s="37">
        <v>156.4</v>
      </c>
      <c r="G406" s="37">
        <v>0</v>
      </c>
      <c r="H406" s="37">
        <v>0</v>
      </c>
      <c r="I406" s="37">
        <v>0</v>
      </c>
      <c r="J406" s="37">
        <v>0</v>
      </c>
      <c r="K406" s="37">
        <v>166.1</v>
      </c>
      <c r="L406" s="37">
        <v>250.7</v>
      </c>
      <c r="M406" s="37">
        <v>0</v>
      </c>
      <c r="N406" s="37">
        <v>250.7</v>
      </c>
      <c r="O406" s="5" t="s">
        <v>559</v>
      </c>
      <c r="P406" s="5" t="s">
        <v>32</v>
      </c>
      <c r="Q406" s="41"/>
    </row>
    <row r="407" spans="1:17" ht="74.25" customHeight="1" x14ac:dyDescent="0.25">
      <c r="A407" s="45"/>
      <c r="B407" s="43"/>
      <c r="C407" s="41"/>
      <c r="D407" s="35">
        <f t="shared" si="61"/>
        <v>41750.299999999988</v>
      </c>
      <c r="E407" s="37">
        <v>0</v>
      </c>
      <c r="F407" s="37">
        <v>939.5</v>
      </c>
      <c r="G407" s="37">
        <v>1554.5</v>
      </c>
      <c r="H407" s="37">
        <v>21041.8</v>
      </c>
      <c r="I407" s="37">
        <v>1123</v>
      </c>
      <c r="J407" s="37">
        <v>15214.4</v>
      </c>
      <c r="K407" s="37">
        <v>133.5</v>
      </c>
      <c r="L407" s="37">
        <v>581.20000000000005</v>
      </c>
      <c r="M407" s="37">
        <v>581.20000000000005</v>
      </c>
      <c r="N407" s="37">
        <v>581.20000000000005</v>
      </c>
      <c r="O407" s="5" t="s">
        <v>459</v>
      </c>
      <c r="P407" s="5" t="s">
        <v>13</v>
      </c>
      <c r="Q407" s="41"/>
    </row>
    <row r="408" spans="1:17" ht="111" customHeight="1" x14ac:dyDescent="0.25">
      <c r="A408" s="45"/>
      <c r="B408" s="43"/>
      <c r="C408" s="41"/>
      <c r="D408" s="35">
        <f t="shared" si="61"/>
        <v>484.7</v>
      </c>
      <c r="E408" s="37">
        <v>110.6</v>
      </c>
      <c r="F408" s="37">
        <v>35.1</v>
      </c>
      <c r="G408" s="37">
        <v>275.39999999999998</v>
      </c>
      <c r="H408" s="37">
        <v>63.6</v>
      </c>
      <c r="I408" s="37">
        <v>0</v>
      </c>
      <c r="J408" s="37">
        <v>0</v>
      </c>
      <c r="K408" s="37">
        <v>0</v>
      </c>
      <c r="L408" s="37">
        <v>0</v>
      </c>
      <c r="M408" s="37">
        <v>0</v>
      </c>
      <c r="N408" s="37">
        <v>0</v>
      </c>
      <c r="O408" s="5" t="s">
        <v>269</v>
      </c>
      <c r="P408" s="5" t="s">
        <v>19</v>
      </c>
      <c r="Q408" s="41"/>
    </row>
    <row r="409" spans="1:17" ht="96.75" customHeight="1" x14ac:dyDescent="0.25">
      <c r="A409" s="45"/>
      <c r="B409" s="43"/>
      <c r="C409" s="41"/>
      <c r="D409" s="35">
        <f t="shared" si="61"/>
        <v>627.5</v>
      </c>
      <c r="E409" s="37">
        <v>0</v>
      </c>
      <c r="F409" s="37">
        <v>0</v>
      </c>
      <c r="G409" s="37">
        <v>0</v>
      </c>
      <c r="H409" s="37">
        <v>0</v>
      </c>
      <c r="I409" s="37">
        <v>150.19999999999999</v>
      </c>
      <c r="J409" s="37">
        <v>57.2</v>
      </c>
      <c r="K409" s="37">
        <v>31.1</v>
      </c>
      <c r="L409" s="37">
        <v>109</v>
      </c>
      <c r="M409" s="37">
        <v>140</v>
      </c>
      <c r="N409" s="37">
        <v>140</v>
      </c>
      <c r="O409" s="5" t="s">
        <v>457</v>
      </c>
      <c r="P409" s="5" t="s">
        <v>292</v>
      </c>
      <c r="Q409" s="41"/>
    </row>
    <row r="410" spans="1:17" ht="74.25" customHeight="1" x14ac:dyDescent="0.25">
      <c r="A410" s="45"/>
      <c r="B410" s="43"/>
      <c r="C410" s="41"/>
      <c r="D410" s="35">
        <f t="shared" si="61"/>
        <v>528.5</v>
      </c>
      <c r="E410" s="37">
        <v>34.9</v>
      </c>
      <c r="F410" s="37">
        <v>217.3</v>
      </c>
      <c r="G410" s="37">
        <v>144.9</v>
      </c>
      <c r="H410" s="37">
        <v>131.4</v>
      </c>
      <c r="I410" s="37">
        <v>0</v>
      </c>
      <c r="J410" s="37">
        <v>0</v>
      </c>
      <c r="K410" s="37">
        <v>0</v>
      </c>
      <c r="L410" s="37">
        <v>0</v>
      </c>
      <c r="M410" s="37">
        <v>0</v>
      </c>
      <c r="N410" s="37">
        <v>0</v>
      </c>
      <c r="O410" s="5" t="s">
        <v>269</v>
      </c>
      <c r="P410" s="5" t="s">
        <v>9</v>
      </c>
      <c r="Q410" s="41"/>
    </row>
    <row r="411" spans="1:17" ht="74.25" customHeight="1" x14ac:dyDescent="0.25">
      <c r="A411" s="45"/>
      <c r="B411" s="43"/>
      <c r="C411" s="41"/>
      <c r="D411" s="35">
        <f t="shared" si="61"/>
        <v>241.2</v>
      </c>
      <c r="E411" s="37">
        <v>0</v>
      </c>
      <c r="F411" s="37">
        <v>0</v>
      </c>
      <c r="G411" s="37">
        <v>0</v>
      </c>
      <c r="H411" s="37">
        <v>0</v>
      </c>
      <c r="I411" s="37">
        <v>241.2</v>
      </c>
      <c r="J411" s="37">
        <v>0</v>
      </c>
      <c r="K411" s="37">
        <v>0</v>
      </c>
      <c r="L411" s="37">
        <v>0</v>
      </c>
      <c r="M411" s="37">
        <v>0</v>
      </c>
      <c r="N411" s="37">
        <v>0</v>
      </c>
      <c r="O411" s="5">
        <v>2023</v>
      </c>
      <c r="P411" s="5" t="s">
        <v>302</v>
      </c>
      <c r="Q411" s="41"/>
    </row>
    <row r="412" spans="1:17" ht="74.25" customHeight="1" x14ac:dyDescent="0.25">
      <c r="A412" s="45"/>
      <c r="B412" s="43"/>
      <c r="C412" s="41"/>
      <c r="D412" s="35">
        <f t="shared" si="61"/>
        <v>304.89999999999998</v>
      </c>
      <c r="E412" s="37">
        <v>0</v>
      </c>
      <c r="F412" s="37">
        <v>0</v>
      </c>
      <c r="G412" s="37">
        <v>0</v>
      </c>
      <c r="H412" s="37">
        <v>0</v>
      </c>
      <c r="I412" s="37">
        <v>0</v>
      </c>
      <c r="J412" s="37">
        <v>35.700000000000003</v>
      </c>
      <c r="K412" s="37">
        <v>53.1</v>
      </c>
      <c r="L412" s="37">
        <v>3.9</v>
      </c>
      <c r="M412" s="37">
        <v>106.1</v>
      </c>
      <c r="N412" s="37">
        <v>106.1</v>
      </c>
      <c r="O412" s="5" t="s">
        <v>458</v>
      </c>
      <c r="P412" s="5" t="s">
        <v>387</v>
      </c>
      <c r="Q412" s="41"/>
    </row>
    <row r="413" spans="1:17" ht="74.25" customHeight="1" x14ac:dyDescent="0.25">
      <c r="A413" s="45"/>
      <c r="B413" s="43"/>
      <c r="C413" s="41"/>
      <c r="D413" s="35">
        <f t="shared" si="61"/>
        <v>1009.8</v>
      </c>
      <c r="E413" s="37">
        <v>74.3</v>
      </c>
      <c r="F413" s="37">
        <v>405.4</v>
      </c>
      <c r="G413" s="37">
        <v>167.9</v>
      </c>
      <c r="H413" s="37">
        <v>38.9</v>
      </c>
      <c r="I413" s="37">
        <v>89.3</v>
      </c>
      <c r="J413" s="37">
        <v>130</v>
      </c>
      <c r="K413" s="37">
        <v>4</v>
      </c>
      <c r="L413" s="37">
        <v>0</v>
      </c>
      <c r="M413" s="37">
        <v>50</v>
      </c>
      <c r="N413" s="37">
        <v>50</v>
      </c>
      <c r="O413" s="5" t="s">
        <v>582</v>
      </c>
      <c r="P413" s="5" t="s">
        <v>4</v>
      </c>
      <c r="Q413" s="41"/>
    </row>
    <row r="414" spans="1:17" ht="74.25" customHeight="1" x14ac:dyDescent="0.25">
      <c r="A414" s="45"/>
      <c r="B414" s="43"/>
      <c r="C414" s="41"/>
      <c r="D414" s="35">
        <f t="shared" si="61"/>
        <v>3138.4</v>
      </c>
      <c r="E414" s="37">
        <v>232.9</v>
      </c>
      <c r="F414" s="37">
        <v>669.2</v>
      </c>
      <c r="G414" s="37">
        <v>672.6</v>
      </c>
      <c r="H414" s="37">
        <v>124.5</v>
      </c>
      <c r="I414" s="37">
        <v>0</v>
      </c>
      <c r="J414" s="37">
        <v>1439.2</v>
      </c>
      <c r="K414" s="37">
        <v>0</v>
      </c>
      <c r="L414" s="37">
        <v>0</v>
      </c>
      <c r="M414" s="37">
        <v>0</v>
      </c>
      <c r="N414" s="37">
        <v>0</v>
      </c>
      <c r="O414" s="5" t="s">
        <v>350</v>
      </c>
      <c r="P414" s="5" t="s">
        <v>16</v>
      </c>
      <c r="Q414" s="41"/>
    </row>
    <row r="415" spans="1:17" ht="74.25" customHeight="1" x14ac:dyDescent="0.25">
      <c r="A415" s="45"/>
      <c r="B415" s="43"/>
      <c r="C415" s="41"/>
      <c r="D415" s="35">
        <f t="shared" si="61"/>
        <v>4004.3999999999996</v>
      </c>
      <c r="E415" s="37">
        <v>198.5</v>
      </c>
      <c r="F415" s="37">
        <v>484.4</v>
      </c>
      <c r="G415" s="37">
        <v>1200.3</v>
      </c>
      <c r="H415" s="37">
        <v>312.5</v>
      </c>
      <c r="I415" s="37">
        <v>24.7</v>
      </c>
      <c r="J415" s="37">
        <v>327.39999999999998</v>
      </c>
      <c r="K415" s="37">
        <v>120.8</v>
      </c>
      <c r="L415" s="37">
        <v>618.4</v>
      </c>
      <c r="M415" s="37">
        <v>355.2</v>
      </c>
      <c r="N415" s="37">
        <v>362.2</v>
      </c>
      <c r="O415" s="5" t="s">
        <v>453</v>
      </c>
      <c r="P415" s="5" t="s">
        <v>5</v>
      </c>
      <c r="Q415" s="41"/>
    </row>
    <row r="416" spans="1:17" ht="74.25" customHeight="1" x14ac:dyDescent="0.25">
      <c r="A416" s="45"/>
      <c r="B416" s="43"/>
      <c r="C416" s="41"/>
      <c r="D416" s="35">
        <f t="shared" si="61"/>
        <v>885.99999999999977</v>
      </c>
      <c r="E416" s="37">
        <v>129.19999999999999</v>
      </c>
      <c r="F416" s="37">
        <v>165.2</v>
      </c>
      <c r="G416" s="37">
        <v>272.2</v>
      </c>
      <c r="H416" s="37">
        <v>0</v>
      </c>
      <c r="I416" s="37">
        <v>32.9</v>
      </c>
      <c r="J416" s="37">
        <v>89.8</v>
      </c>
      <c r="K416" s="37">
        <v>196.7</v>
      </c>
      <c r="L416" s="37">
        <v>0</v>
      </c>
      <c r="M416" s="37">
        <v>0</v>
      </c>
      <c r="N416" s="37">
        <v>0</v>
      </c>
      <c r="O416" s="5" t="s">
        <v>401</v>
      </c>
      <c r="P416" s="5" t="s">
        <v>2</v>
      </c>
      <c r="Q416" s="41"/>
    </row>
    <row r="417" spans="1:17" ht="119.25" customHeight="1" x14ac:dyDescent="0.25">
      <c r="A417" s="45"/>
      <c r="B417" s="43"/>
      <c r="C417" s="41"/>
      <c r="D417" s="35">
        <f t="shared" si="61"/>
        <v>62</v>
      </c>
      <c r="E417" s="37">
        <v>62</v>
      </c>
      <c r="F417" s="37">
        <v>0</v>
      </c>
      <c r="G417" s="37">
        <v>0</v>
      </c>
      <c r="H417" s="37">
        <v>0</v>
      </c>
      <c r="I417" s="37">
        <v>0</v>
      </c>
      <c r="J417" s="37">
        <v>0</v>
      </c>
      <c r="K417" s="37">
        <v>0</v>
      </c>
      <c r="L417" s="37">
        <v>0</v>
      </c>
      <c r="M417" s="37">
        <v>0</v>
      </c>
      <c r="N417" s="37">
        <v>0</v>
      </c>
      <c r="O417" s="5">
        <v>2019</v>
      </c>
      <c r="P417" s="5" t="s">
        <v>18</v>
      </c>
      <c r="Q417" s="41"/>
    </row>
    <row r="418" spans="1:17" ht="74.25" customHeight="1" x14ac:dyDescent="0.25">
      <c r="A418" s="45"/>
      <c r="B418" s="43"/>
      <c r="C418" s="41"/>
      <c r="D418" s="35">
        <f t="shared" si="61"/>
        <v>48</v>
      </c>
      <c r="E418" s="37">
        <v>48</v>
      </c>
      <c r="F418" s="37">
        <v>0</v>
      </c>
      <c r="G418" s="37">
        <v>0</v>
      </c>
      <c r="H418" s="37">
        <v>0</v>
      </c>
      <c r="I418" s="37">
        <v>0</v>
      </c>
      <c r="J418" s="37">
        <v>0</v>
      </c>
      <c r="K418" s="37">
        <v>0</v>
      </c>
      <c r="L418" s="37">
        <v>0</v>
      </c>
      <c r="M418" s="37">
        <v>0</v>
      </c>
      <c r="N418" s="37">
        <v>0</v>
      </c>
      <c r="O418" s="5">
        <v>2019</v>
      </c>
      <c r="P418" s="5" t="s">
        <v>14</v>
      </c>
      <c r="Q418" s="41"/>
    </row>
    <row r="419" spans="1:17" ht="74.25" customHeight="1" x14ac:dyDescent="0.25">
      <c r="A419" s="45"/>
      <c r="B419" s="43"/>
      <c r="C419" s="41"/>
      <c r="D419" s="35">
        <f t="shared" si="61"/>
        <v>4805</v>
      </c>
      <c r="E419" s="37">
        <v>0</v>
      </c>
      <c r="F419" s="37">
        <v>802.6</v>
      </c>
      <c r="G419" s="37">
        <v>827.3</v>
      </c>
      <c r="H419" s="37">
        <v>0</v>
      </c>
      <c r="I419" s="37">
        <v>105</v>
      </c>
      <c r="J419" s="37">
        <v>323.5</v>
      </c>
      <c r="K419" s="37">
        <v>308.7</v>
      </c>
      <c r="L419" s="37">
        <v>738.1</v>
      </c>
      <c r="M419" s="37">
        <v>849.9</v>
      </c>
      <c r="N419" s="37">
        <v>849.9</v>
      </c>
      <c r="O419" s="5" t="s">
        <v>576</v>
      </c>
      <c r="P419" s="5" t="s">
        <v>156</v>
      </c>
      <c r="Q419" s="41"/>
    </row>
    <row r="420" spans="1:17" ht="74.25" customHeight="1" x14ac:dyDescent="0.25">
      <c r="A420" s="45"/>
      <c r="B420" s="43"/>
      <c r="C420" s="41"/>
      <c r="D420" s="35">
        <f t="shared" si="61"/>
        <v>425.29999999999995</v>
      </c>
      <c r="E420" s="37">
        <v>5.7</v>
      </c>
      <c r="F420" s="37">
        <v>203.6</v>
      </c>
      <c r="G420" s="37">
        <v>216</v>
      </c>
      <c r="H420" s="37">
        <v>0</v>
      </c>
      <c r="I420" s="37">
        <v>0</v>
      </c>
      <c r="J420" s="37">
        <v>0</v>
      </c>
      <c r="K420" s="37">
        <v>0</v>
      </c>
      <c r="L420" s="37">
        <v>0</v>
      </c>
      <c r="M420" s="37">
        <v>0</v>
      </c>
      <c r="N420" s="37">
        <v>0</v>
      </c>
      <c r="O420" s="5" t="s">
        <v>266</v>
      </c>
      <c r="P420" s="5" t="s">
        <v>146</v>
      </c>
      <c r="Q420" s="41"/>
    </row>
    <row r="421" spans="1:17" ht="74.25" customHeight="1" x14ac:dyDescent="0.25">
      <c r="A421" s="45"/>
      <c r="B421" s="43"/>
      <c r="C421" s="41"/>
      <c r="D421" s="35">
        <f t="shared" si="61"/>
        <v>6721.5000000000009</v>
      </c>
      <c r="E421" s="37">
        <v>79.099999999999994</v>
      </c>
      <c r="F421" s="37">
        <v>269.60000000000002</v>
      </c>
      <c r="G421" s="37">
        <v>620.9</v>
      </c>
      <c r="H421" s="37">
        <v>139.9</v>
      </c>
      <c r="I421" s="37">
        <v>4008.6</v>
      </c>
      <c r="J421" s="37">
        <v>131.1</v>
      </c>
      <c r="K421" s="37">
        <v>416.9</v>
      </c>
      <c r="L421" s="37">
        <v>351.8</v>
      </c>
      <c r="M421" s="37">
        <v>351.8</v>
      </c>
      <c r="N421" s="37">
        <v>351.8</v>
      </c>
      <c r="O421" s="5" t="s">
        <v>453</v>
      </c>
      <c r="P421" s="5" t="s">
        <v>8</v>
      </c>
      <c r="Q421" s="41"/>
    </row>
    <row r="422" spans="1:17" ht="74.25" customHeight="1" x14ac:dyDescent="0.25">
      <c r="A422" s="45"/>
      <c r="B422" s="43"/>
      <c r="C422" s="41"/>
      <c r="D422" s="35">
        <f t="shared" si="61"/>
        <v>159.4</v>
      </c>
      <c r="E422" s="37">
        <v>1.2</v>
      </c>
      <c r="F422" s="37">
        <v>31.9</v>
      </c>
      <c r="G422" s="37">
        <v>84.6</v>
      </c>
      <c r="H422" s="37">
        <v>31.9</v>
      </c>
      <c r="I422" s="37">
        <v>9.8000000000000007</v>
      </c>
      <c r="J422" s="37">
        <v>0</v>
      </c>
      <c r="K422" s="37">
        <v>0</v>
      </c>
      <c r="L422" s="37">
        <v>0</v>
      </c>
      <c r="M422" s="37">
        <v>0</v>
      </c>
      <c r="N422" s="37">
        <v>0</v>
      </c>
      <c r="O422" s="5" t="s">
        <v>270</v>
      </c>
      <c r="P422" s="5" t="s">
        <v>23</v>
      </c>
      <c r="Q422" s="41"/>
    </row>
    <row r="423" spans="1:17" ht="74.25" customHeight="1" x14ac:dyDescent="0.25">
      <c r="A423" s="45" t="s">
        <v>72</v>
      </c>
      <c r="B423" s="43" t="s">
        <v>375</v>
      </c>
      <c r="C423" s="41" t="s">
        <v>1</v>
      </c>
      <c r="D423" s="35">
        <f t="shared" si="61"/>
        <v>22159</v>
      </c>
      <c r="E423" s="37">
        <f>E424+E425+E426+E427+E428+E429+E430+E431+E432+E433+E434+E435+E436+E437+E438+E439+E440+E442+E441+E443+E444+E445+E446+E447+E448</f>
        <v>4256.6999999999989</v>
      </c>
      <c r="F423" s="37">
        <f>F424+F425+F426+F427+F428+F429+F430+F431+F432+F433+F434+F435+F436+F437+F438+F439+F440+F442+F441+F443+F444+F445+F446+F447+F448</f>
        <v>4680.4000000000005</v>
      </c>
      <c r="G423" s="37">
        <v>5566.2</v>
      </c>
      <c r="H423" s="37">
        <f>H424+H425+H426+H427+H428+H429+H430+H431+H432+H433+H434+H435+H436+H437+H438+H439+H440+H442+H441+H443+H444+H445+H446+H447+H448</f>
        <v>7655.7000000000007</v>
      </c>
      <c r="I423" s="37">
        <f>I424+I425+I426+I427+I428+I429+I430+I431+I432+I433+I434+I435+I436+I437+I438+I439+I440+I442+I441+I443+I444+I445+I446+I447+I448</f>
        <v>0</v>
      </c>
      <c r="J423" s="37">
        <f>J424+J425+J426+J427+J428+J429+J430+J431+J432+J433+J434+J435+J436+J437+J438+J439+J440+J442+J441+J443+J444+J445+J446+J447+J448</f>
        <v>0</v>
      </c>
      <c r="K423" s="37">
        <v>0</v>
      </c>
      <c r="L423" s="37">
        <v>0</v>
      </c>
      <c r="M423" s="37">
        <v>0</v>
      </c>
      <c r="N423" s="37">
        <v>0</v>
      </c>
      <c r="O423" s="5" t="s">
        <v>269</v>
      </c>
      <c r="P423" s="5" t="s">
        <v>38</v>
      </c>
      <c r="Q423" s="41" t="s">
        <v>210</v>
      </c>
    </row>
    <row r="424" spans="1:17" ht="74.25" customHeight="1" x14ac:dyDescent="0.25">
      <c r="A424" s="45"/>
      <c r="B424" s="43"/>
      <c r="C424" s="41"/>
      <c r="D424" s="35">
        <f t="shared" si="61"/>
        <v>4467.8999999999996</v>
      </c>
      <c r="E424" s="37">
        <v>1103.8</v>
      </c>
      <c r="F424" s="37">
        <v>1214.7</v>
      </c>
      <c r="G424" s="37">
        <v>1101.5999999999999</v>
      </c>
      <c r="H424" s="37">
        <v>1047.8</v>
      </c>
      <c r="I424" s="37">
        <v>0</v>
      </c>
      <c r="J424" s="37">
        <v>0</v>
      </c>
      <c r="K424" s="37">
        <v>0</v>
      </c>
      <c r="L424" s="37">
        <v>0</v>
      </c>
      <c r="M424" s="37">
        <v>0</v>
      </c>
      <c r="N424" s="37">
        <v>0</v>
      </c>
      <c r="O424" s="5" t="s">
        <v>269</v>
      </c>
      <c r="P424" s="5" t="s">
        <v>17</v>
      </c>
      <c r="Q424" s="41"/>
    </row>
    <row r="425" spans="1:17" ht="74.25" customHeight="1" x14ac:dyDescent="0.25">
      <c r="A425" s="45"/>
      <c r="B425" s="43"/>
      <c r="C425" s="41"/>
      <c r="D425" s="35">
        <f t="shared" si="61"/>
        <v>300.10000000000002</v>
      </c>
      <c r="E425" s="37">
        <v>48.6</v>
      </c>
      <c r="F425" s="37">
        <v>42.5</v>
      </c>
      <c r="G425" s="37">
        <v>56</v>
      </c>
      <c r="H425" s="37">
        <v>153</v>
      </c>
      <c r="I425" s="37">
        <v>0</v>
      </c>
      <c r="J425" s="37">
        <v>0</v>
      </c>
      <c r="K425" s="37">
        <v>0</v>
      </c>
      <c r="L425" s="37">
        <v>0</v>
      </c>
      <c r="M425" s="37">
        <v>0</v>
      </c>
      <c r="N425" s="37">
        <v>0</v>
      </c>
      <c r="O425" s="5" t="s">
        <v>269</v>
      </c>
      <c r="P425" s="5" t="s">
        <v>155</v>
      </c>
      <c r="Q425" s="41"/>
    </row>
    <row r="426" spans="1:17" ht="74.25" customHeight="1" x14ac:dyDescent="0.25">
      <c r="A426" s="45"/>
      <c r="B426" s="43"/>
      <c r="C426" s="41"/>
      <c r="D426" s="35">
        <f t="shared" si="61"/>
        <v>818.5</v>
      </c>
      <c r="E426" s="37">
        <v>129.5</v>
      </c>
      <c r="F426" s="37">
        <v>169.1</v>
      </c>
      <c r="G426" s="37">
        <v>264.2</v>
      </c>
      <c r="H426" s="37">
        <v>255.7</v>
      </c>
      <c r="I426" s="37">
        <v>0</v>
      </c>
      <c r="J426" s="37">
        <v>0</v>
      </c>
      <c r="K426" s="37">
        <v>0</v>
      </c>
      <c r="L426" s="37">
        <v>0</v>
      </c>
      <c r="M426" s="37">
        <v>0</v>
      </c>
      <c r="N426" s="37">
        <v>0</v>
      </c>
      <c r="O426" s="5" t="s">
        <v>269</v>
      </c>
      <c r="P426" s="5" t="s">
        <v>4</v>
      </c>
      <c r="Q426" s="41"/>
    </row>
    <row r="427" spans="1:17" ht="74.25" customHeight="1" x14ac:dyDescent="0.25">
      <c r="A427" s="45"/>
      <c r="B427" s="43"/>
      <c r="C427" s="41"/>
      <c r="D427" s="35">
        <f t="shared" si="61"/>
        <v>695.7</v>
      </c>
      <c r="E427" s="37">
        <v>80.5</v>
      </c>
      <c r="F427" s="37">
        <v>206.3</v>
      </c>
      <c r="G427" s="37">
        <v>187.6</v>
      </c>
      <c r="H427" s="37">
        <v>221.3</v>
      </c>
      <c r="I427" s="37">
        <v>0</v>
      </c>
      <c r="J427" s="37">
        <v>0</v>
      </c>
      <c r="K427" s="37">
        <v>0</v>
      </c>
      <c r="L427" s="37">
        <v>0</v>
      </c>
      <c r="M427" s="37">
        <v>0</v>
      </c>
      <c r="N427" s="37">
        <v>0</v>
      </c>
      <c r="O427" s="5" t="s">
        <v>269</v>
      </c>
      <c r="P427" s="5" t="s">
        <v>16</v>
      </c>
      <c r="Q427" s="41"/>
    </row>
    <row r="428" spans="1:17" ht="74.25" customHeight="1" x14ac:dyDescent="0.25">
      <c r="A428" s="45"/>
      <c r="B428" s="43"/>
      <c r="C428" s="41"/>
      <c r="D428" s="35">
        <f t="shared" si="61"/>
        <v>356.20000000000005</v>
      </c>
      <c r="E428" s="37">
        <v>53.2</v>
      </c>
      <c r="F428" s="37">
        <v>63.7</v>
      </c>
      <c r="G428" s="37">
        <v>109.7</v>
      </c>
      <c r="H428" s="37">
        <v>129.6</v>
      </c>
      <c r="I428" s="37">
        <v>0</v>
      </c>
      <c r="J428" s="37">
        <v>0</v>
      </c>
      <c r="K428" s="37">
        <v>0</v>
      </c>
      <c r="L428" s="37">
        <v>0</v>
      </c>
      <c r="M428" s="37">
        <v>0</v>
      </c>
      <c r="N428" s="37">
        <v>0</v>
      </c>
      <c r="O428" s="5" t="s">
        <v>269</v>
      </c>
      <c r="P428" s="5" t="s">
        <v>9</v>
      </c>
      <c r="Q428" s="41"/>
    </row>
    <row r="429" spans="1:17" ht="74.25" customHeight="1" x14ac:dyDescent="0.25">
      <c r="A429" s="45"/>
      <c r="B429" s="43"/>
      <c r="C429" s="41"/>
      <c r="D429" s="35">
        <f t="shared" si="61"/>
        <v>1224.2</v>
      </c>
      <c r="E429" s="37">
        <v>275.89999999999998</v>
      </c>
      <c r="F429" s="37">
        <v>337.9</v>
      </c>
      <c r="G429" s="37">
        <v>336.1</v>
      </c>
      <c r="H429" s="37">
        <v>274.3</v>
      </c>
      <c r="I429" s="37">
        <v>0</v>
      </c>
      <c r="J429" s="37">
        <v>0</v>
      </c>
      <c r="K429" s="37">
        <v>0</v>
      </c>
      <c r="L429" s="37">
        <v>0</v>
      </c>
      <c r="M429" s="37">
        <v>0</v>
      </c>
      <c r="N429" s="37">
        <v>0</v>
      </c>
      <c r="O429" s="5" t="s">
        <v>269</v>
      </c>
      <c r="P429" s="5" t="s">
        <v>12</v>
      </c>
      <c r="Q429" s="41"/>
    </row>
    <row r="430" spans="1:17" ht="74.25" customHeight="1" x14ac:dyDescent="0.25">
      <c r="A430" s="45"/>
      <c r="B430" s="43"/>
      <c r="C430" s="41"/>
      <c r="D430" s="35">
        <f t="shared" si="61"/>
        <v>817.7</v>
      </c>
      <c r="E430" s="37">
        <v>157.69999999999999</v>
      </c>
      <c r="F430" s="37">
        <v>162</v>
      </c>
      <c r="G430" s="37">
        <v>249.5</v>
      </c>
      <c r="H430" s="37">
        <v>248.5</v>
      </c>
      <c r="I430" s="37">
        <v>0</v>
      </c>
      <c r="J430" s="37">
        <v>0</v>
      </c>
      <c r="K430" s="37">
        <v>0</v>
      </c>
      <c r="L430" s="37">
        <v>0</v>
      </c>
      <c r="M430" s="37">
        <v>0</v>
      </c>
      <c r="N430" s="37">
        <v>0</v>
      </c>
      <c r="O430" s="5" t="s">
        <v>269</v>
      </c>
      <c r="P430" s="5" t="s">
        <v>2</v>
      </c>
      <c r="Q430" s="41"/>
    </row>
    <row r="431" spans="1:17" ht="74.25" customHeight="1" x14ac:dyDescent="0.25">
      <c r="A431" s="45"/>
      <c r="B431" s="43"/>
      <c r="C431" s="41"/>
      <c r="D431" s="35">
        <f t="shared" si="61"/>
        <v>168.3</v>
      </c>
      <c r="E431" s="37">
        <v>72.5</v>
      </c>
      <c r="F431" s="37">
        <v>42.8</v>
      </c>
      <c r="G431" s="37">
        <v>53</v>
      </c>
      <c r="H431" s="37">
        <v>0</v>
      </c>
      <c r="I431" s="37">
        <v>0</v>
      </c>
      <c r="J431" s="37">
        <v>0</v>
      </c>
      <c r="K431" s="37">
        <v>0</v>
      </c>
      <c r="L431" s="37">
        <v>0</v>
      </c>
      <c r="M431" s="37">
        <v>0</v>
      </c>
      <c r="N431" s="37">
        <v>0</v>
      </c>
      <c r="O431" s="5" t="s">
        <v>266</v>
      </c>
      <c r="P431" s="5" t="s">
        <v>146</v>
      </c>
      <c r="Q431" s="41"/>
    </row>
    <row r="432" spans="1:17" ht="74.25" customHeight="1" x14ac:dyDescent="0.25">
      <c r="A432" s="45"/>
      <c r="B432" s="43"/>
      <c r="C432" s="41"/>
      <c r="D432" s="35">
        <f t="shared" si="61"/>
        <v>239</v>
      </c>
      <c r="E432" s="37">
        <v>186.9</v>
      </c>
      <c r="F432" s="37">
        <v>52.1</v>
      </c>
      <c r="G432" s="37">
        <v>0</v>
      </c>
      <c r="H432" s="37">
        <v>0</v>
      </c>
      <c r="I432" s="37">
        <v>0</v>
      </c>
      <c r="J432" s="37">
        <v>0</v>
      </c>
      <c r="K432" s="37">
        <v>0</v>
      </c>
      <c r="L432" s="37">
        <v>0</v>
      </c>
      <c r="M432" s="37">
        <v>0</v>
      </c>
      <c r="N432" s="37">
        <v>0</v>
      </c>
      <c r="O432" s="5" t="s">
        <v>268</v>
      </c>
      <c r="P432" s="5" t="s">
        <v>140</v>
      </c>
      <c r="Q432" s="41"/>
    </row>
    <row r="433" spans="1:17" ht="74.25" customHeight="1" x14ac:dyDescent="0.25">
      <c r="A433" s="45"/>
      <c r="B433" s="43"/>
      <c r="C433" s="41"/>
      <c r="D433" s="35">
        <f t="shared" si="61"/>
        <v>1753.2</v>
      </c>
      <c r="E433" s="37">
        <v>314.2</v>
      </c>
      <c r="F433" s="37">
        <v>354.5</v>
      </c>
      <c r="G433" s="37">
        <v>520.5</v>
      </c>
      <c r="H433" s="37">
        <v>564</v>
      </c>
      <c r="I433" s="37">
        <v>0</v>
      </c>
      <c r="J433" s="37">
        <v>0</v>
      </c>
      <c r="K433" s="37">
        <v>0</v>
      </c>
      <c r="L433" s="37">
        <v>0</v>
      </c>
      <c r="M433" s="37">
        <v>0</v>
      </c>
      <c r="N433" s="37">
        <v>0</v>
      </c>
      <c r="O433" s="5" t="s">
        <v>269</v>
      </c>
      <c r="P433" s="5" t="s">
        <v>8</v>
      </c>
      <c r="Q433" s="41"/>
    </row>
    <row r="434" spans="1:17" ht="74.25" customHeight="1" x14ac:dyDescent="0.25">
      <c r="A434" s="45"/>
      <c r="B434" s="43"/>
      <c r="C434" s="41"/>
      <c r="D434" s="35">
        <f t="shared" si="61"/>
        <v>351.1</v>
      </c>
      <c r="E434" s="37">
        <v>336.1</v>
      </c>
      <c r="F434" s="37">
        <v>15</v>
      </c>
      <c r="G434" s="37">
        <v>0</v>
      </c>
      <c r="H434" s="37">
        <v>0</v>
      </c>
      <c r="I434" s="37">
        <v>0</v>
      </c>
      <c r="J434" s="37">
        <v>0</v>
      </c>
      <c r="K434" s="37">
        <v>0</v>
      </c>
      <c r="L434" s="37">
        <v>0</v>
      </c>
      <c r="M434" s="37">
        <v>0</v>
      </c>
      <c r="N434" s="37">
        <v>0</v>
      </c>
      <c r="O434" s="5" t="s">
        <v>268</v>
      </c>
      <c r="P434" s="5" t="s">
        <v>14</v>
      </c>
      <c r="Q434" s="41"/>
    </row>
    <row r="435" spans="1:17" ht="74.25" customHeight="1" x14ac:dyDescent="0.25">
      <c r="A435" s="45"/>
      <c r="B435" s="43"/>
      <c r="C435" s="41"/>
      <c r="D435" s="35">
        <f t="shared" si="61"/>
        <v>272.89999999999998</v>
      </c>
      <c r="E435" s="37">
        <v>65.8</v>
      </c>
      <c r="F435" s="37">
        <v>62.3</v>
      </c>
      <c r="G435" s="37">
        <v>69.8</v>
      </c>
      <c r="H435" s="37">
        <v>75</v>
      </c>
      <c r="I435" s="37">
        <v>0</v>
      </c>
      <c r="J435" s="37">
        <v>0</v>
      </c>
      <c r="K435" s="37">
        <v>0</v>
      </c>
      <c r="L435" s="37">
        <v>0</v>
      </c>
      <c r="M435" s="37">
        <v>0</v>
      </c>
      <c r="N435" s="37">
        <v>0</v>
      </c>
      <c r="O435" s="5" t="s">
        <v>269</v>
      </c>
      <c r="P435" s="5" t="s">
        <v>3</v>
      </c>
      <c r="Q435" s="41"/>
    </row>
    <row r="436" spans="1:17" ht="74.25" customHeight="1" x14ac:dyDescent="0.25">
      <c r="A436" s="45"/>
      <c r="B436" s="43"/>
      <c r="C436" s="41"/>
      <c r="D436" s="35">
        <f t="shared" si="61"/>
        <v>575.5</v>
      </c>
      <c r="E436" s="37">
        <v>0</v>
      </c>
      <c r="F436" s="37">
        <v>50.5</v>
      </c>
      <c r="G436" s="37">
        <v>273.7</v>
      </c>
      <c r="H436" s="37">
        <v>251.3</v>
      </c>
      <c r="I436" s="37">
        <v>0</v>
      </c>
      <c r="J436" s="37">
        <v>0</v>
      </c>
      <c r="K436" s="37">
        <v>0</v>
      </c>
      <c r="L436" s="37">
        <v>0</v>
      </c>
      <c r="M436" s="37">
        <v>0</v>
      </c>
      <c r="N436" s="37">
        <v>0</v>
      </c>
      <c r="O436" s="5" t="s">
        <v>269</v>
      </c>
      <c r="P436" s="5" t="s">
        <v>156</v>
      </c>
      <c r="Q436" s="41"/>
    </row>
    <row r="437" spans="1:17" ht="106.5" customHeight="1" x14ac:dyDescent="0.25">
      <c r="A437" s="45"/>
      <c r="B437" s="43"/>
      <c r="C437" s="41"/>
      <c r="D437" s="35">
        <f t="shared" si="61"/>
        <v>642.59999999999991</v>
      </c>
      <c r="E437" s="37">
        <v>142.9</v>
      </c>
      <c r="F437" s="37">
        <v>126</v>
      </c>
      <c r="G437" s="37">
        <v>172.9</v>
      </c>
      <c r="H437" s="37">
        <v>200.8</v>
      </c>
      <c r="I437" s="37">
        <v>0</v>
      </c>
      <c r="J437" s="37">
        <v>0</v>
      </c>
      <c r="K437" s="37">
        <v>0</v>
      </c>
      <c r="L437" s="37">
        <v>0</v>
      </c>
      <c r="M437" s="37">
        <v>0</v>
      </c>
      <c r="N437" s="37">
        <v>0</v>
      </c>
      <c r="O437" s="5" t="s">
        <v>269</v>
      </c>
      <c r="P437" s="5" t="s">
        <v>19</v>
      </c>
      <c r="Q437" s="41"/>
    </row>
    <row r="438" spans="1:17" ht="74.25" customHeight="1" x14ac:dyDescent="0.25">
      <c r="A438" s="45"/>
      <c r="B438" s="43"/>
      <c r="C438" s="41"/>
      <c r="D438" s="35">
        <f t="shared" si="61"/>
        <v>723.59999999999991</v>
      </c>
      <c r="E438" s="37">
        <v>126.5</v>
      </c>
      <c r="F438" s="37">
        <v>181.8</v>
      </c>
      <c r="G438" s="37">
        <v>179.6</v>
      </c>
      <c r="H438" s="37">
        <v>235.7</v>
      </c>
      <c r="I438" s="37">
        <v>0</v>
      </c>
      <c r="J438" s="37">
        <v>0</v>
      </c>
      <c r="K438" s="37">
        <v>0</v>
      </c>
      <c r="L438" s="37">
        <v>0</v>
      </c>
      <c r="M438" s="37">
        <v>0</v>
      </c>
      <c r="N438" s="37">
        <v>0</v>
      </c>
      <c r="O438" s="5" t="s">
        <v>269</v>
      </c>
      <c r="P438" s="5" t="s">
        <v>6</v>
      </c>
      <c r="Q438" s="41"/>
    </row>
    <row r="439" spans="1:17" ht="74.25" customHeight="1" x14ac:dyDescent="0.25">
      <c r="A439" s="45"/>
      <c r="B439" s="43"/>
      <c r="C439" s="41"/>
      <c r="D439" s="35">
        <f t="shared" si="61"/>
        <v>2356.3999999999996</v>
      </c>
      <c r="E439" s="37">
        <v>254.7</v>
      </c>
      <c r="F439" s="37">
        <v>369.2</v>
      </c>
      <c r="G439" s="37">
        <v>692.3</v>
      </c>
      <c r="H439" s="37">
        <v>1040.2</v>
      </c>
      <c r="I439" s="37">
        <v>0</v>
      </c>
      <c r="J439" s="37">
        <v>0</v>
      </c>
      <c r="K439" s="37">
        <v>0</v>
      </c>
      <c r="L439" s="37">
        <v>0</v>
      </c>
      <c r="M439" s="37">
        <v>0</v>
      </c>
      <c r="N439" s="37">
        <v>0</v>
      </c>
      <c r="O439" s="5" t="s">
        <v>269</v>
      </c>
      <c r="P439" s="5" t="s">
        <v>13</v>
      </c>
      <c r="Q439" s="41"/>
    </row>
    <row r="440" spans="1:17" ht="74.25" customHeight="1" x14ac:dyDescent="0.25">
      <c r="A440" s="45"/>
      <c r="B440" s="43"/>
      <c r="C440" s="41"/>
      <c r="D440" s="35">
        <f t="shared" si="61"/>
        <v>206.4</v>
      </c>
      <c r="E440" s="37">
        <v>66.900000000000006</v>
      </c>
      <c r="F440" s="37">
        <v>68</v>
      </c>
      <c r="G440" s="37">
        <v>71.5</v>
      </c>
      <c r="H440" s="37">
        <v>0</v>
      </c>
      <c r="I440" s="37">
        <v>0</v>
      </c>
      <c r="J440" s="37">
        <v>0</v>
      </c>
      <c r="K440" s="37">
        <v>0</v>
      </c>
      <c r="L440" s="37">
        <v>0</v>
      </c>
      <c r="M440" s="37">
        <v>0</v>
      </c>
      <c r="N440" s="37">
        <v>0</v>
      </c>
      <c r="O440" s="5" t="s">
        <v>266</v>
      </c>
      <c r="P440" s="5" t="s">
        <v>15</v>
      </c>
      <c r="Q440" s="41"/>
    </row>
    <row r="441" spans="1:17" ht="74.25" customHeight="1" x14ac:dyDescent="0.25">
      <c r="A441" s="45"/>
      <c r="B441" s="43"/>
      <c r="C441" s="41"/>
      <c r="D441" s="35">
        <f t="shared" si="61"/>
        <v>1635</v>
      </c>
      <c r="E441" s="37">
        <v>239.1</v>
      </c>
      <c r="F441" s="37">
        <v>238.3</v>
      </c>
      <c r="G441" s="37">
        <v>503.8</v>
      </c>
      <c r="H441" s="37">
        <v>653.79999999999995</v>
      </c>
      <c r="I441" s="37">
        <v>0</v>
      </c>
      <c r="J441" s="37">
        <v>0</v>
      </c>
      <c r="K441" s="37">
        <v>0</v>
      </c>
      <c r="L441" s="37">
        <v>0</v>
      </c>
      <c r="M441" s="37">
        <v>0</v>
      </c>
      <c r="N441" s="37">
        <v>0</v>
      </c>
      <c r="O441" s="5" t="s">
        <v>269</v>
      </c>
      <c r="P441" s="5" t="s">
        <v>5</v>
      </c>
      <c r="Q441" s="41"/>
    </row>
    <row r="442" spans="1:17" ht="74.25" customHeight="1" x14ac:dyDescent="0.25">
      <c r="A442" s="45"/>
      <c r="B442" s="43"/>
      <c r="C442" s="41"/>
      <c r="D442" s="35">
        <f t="shared" si="61"/>
        <v>994.59999999999991</v>
      </c>
      <c r="E442" s="37">
        <v>298.2</v>
      </c>
      <c r="F442" s="37">
        <v>309.3</v>
      </c>
      <c r="G442" s="37">
        <v>92.3</v>
      </c>
      <c r="H442" s="37">
        <v>294.8</v>
      </c>
      <c r="I442" s="37">
        <v>0</v>
      </c>
      <c r="J442" s="37">
        <v>0</v>
      </c>
      <c r="K442" s="37">
        <v>0</v>
      </c>
      <c r="L442" s="37">
        <v>0</v>
      </c>
      <c r="M442" s="37">
        <v>0</v>
      </c>
      <c r="N442" s="37">
        <v>0</v>
      </c>
      <c r="O442" s="5" t="s">
        <v>269</v>
      </c>
      <c r="P442" s="5" t="s">
        <v>10</v>
      </c>
      <c r="Q442" s="41"/>
    </row>
    <row r="443" spans="1:17" ht="74.25" customHeight="1" x14ac:dyDescent="0.25">
      <c r="A443" s="45"/>
      <c r="B443" s="43"/>
      <c r="C443" s="41"/>
      <c r="D443" s="35">
        <f t="shared" si="61"/>
        <v>186.60000000000002</v>
      </c>
      <c r="E443" s="37">
        <v>37.200000000000003</v>
      </c>
      <c r="F443" s="37">
        <v>71</v>
      </c>
      <c r="G443" s="37">
        <v>78.400000000000006</v>
      </c>
      <c r="H443" s="37">
        <v>0</v>
      </c>
      <c r="I443" s="37">
        <v>0</v>
      </c>
      <c r="J443" s="37">
        <v>0</v>
      </c>
      <c r="K443" s="37">
        <v>0</v>
      </c>
      <c r="L443" s="37">
        <v>0</v>
      </c>
      <c r="M443" s="37">
        <v>0</v>
      </c>
      <c r="N443" s="37">
        <v>0</v>
      </c>
      <c r="O443" s="5" t="s">
        <v>266</v>
      </c>
      <c r="P443" s="5" t="s">
        <v>11</v>
      </c>
      <c r="Q443" s="41"/>
    </row>
    <row r="444" spans="1:17" ht="102.75" customHeight="1" x14ac:dyDescent="0.25">
      <c r="A444" s="45"/>
      <c r="B444" s="43"/>
      <c r="C444" s="41"/>
      <c r="D444" s="35">
        <f t="shared" si="61"/>
        <v>37.700000000000003</v>
      </c>
      <c r="E444" s="37">
        <v>31.7</v>
      </c>
      <c r="F444" s="37">
        <v>6</v>
      </c>
      <c r="G444" s="37">
        <v>0</v>
      </c>
      <c r="H444" s="37">
        <v>0</v>
      </c>
      <c r="I444" s="37">
        <v>0</v>
      </c>
      <c r="J444" s="37">
        <v>0</v>
      </c>
      <c r="K444" s="37">
        <v>0</v>
      </c>
      <c r="L444" s="37">
        <v>0</v>
      </c>
      <c r="M444" s="37">
        <v>0</v>
      </c>
      <c r="N444" s="37">
        <v>0</v>
      </c>
      <c r="O444" s="5" t="s">
        <v>268</v>
      </c>
      <c r="P444" s="5" t="s">
        <v>18</v>
      </c>
      <c r="Q444" s="41"/>
    </row>
    <row r="445" spans="1:17" ht="74.25" customHeight="1" x14ac:dyDescent="0.25">
      <c r="A445" s="45"/>
      <c r="B445" s="43"/>
      <c r="C445" s="41"/>
      <c r="D445" s="35">
        <f t="shared" si="61"/>
        <v>157.60000000000002</v>
      </c>
      <c r="E445" s="37">
        <v>49.7</v>
      </c>
      <c r="F445" s="37">
        <v>30.1</v>
      </c>
      <c r="G445" s="37">
        <v>32</v>
      </c>
      <c r="H445" s="37">
        <v>45.8</v>
      </c>
      <c r="I445" s="37">
        <v>0</v>
      </c>
      <c r="J445" s="37">
        <v>0</v>
      </c>
      <c r="K445" s="37">
        <v>0</v>
      </c>
      <c r="L445" s="37">
        <v>0</v>
      </c>
      <c r="M445" s="37">
        <v>0</v>
      </c>
      <c r="N445" s="37">
        <v>0</v>
      </c>
      <c r="O445" s="5" t="s">
        <v>269</v>
      </c>
      <c r="P445" s="5" t="s">
        <v>23</v>
      </c>
      <c r="Q445" s="41"/>
    </row>
    <row r="446" spans="1:17" ht="74.25" customHeight="1" x14ac:dyDescent="0.25">
      <c r="A446" s="45"/>
      <c r="B446" s="43"/>
      <c r="C446" s="41"/>
      <c r="D446" s="35">
        <f t="shared" si="61"/>
        <v>67.8</v>
      </c>
      <c r="E446" s="37">
        <v>50.8</v>
      </c>
      <c r="F446" s="37">
        <v>17</v>
      </c>
      <c r="G446" s="37">
        <v>0</v>
      </c>
      <c r="H446" s="37">
        <v>0</v>
      </c>
      <c r="I446" s="37">
        <v>0</v>
      </c>
      <c r="J446" s="37">
        <v>0</v>
      </c>
      <c r="K446" s="37">
        <v>0</v>
      </c>
      <c r="L446" s="37">
        <v>0</v>
      </c>
      <c r="M446" s="37">
        <v>0</v>
      </c>
      <c r="N446" s="37">
        <v>0</v>
      </c>
      <c r="O446" s="5" t="s">
        <v>268</v>
      </c>
      <c r="P446" s="5" t="s">
        <v>7</v>
      </c>
      <c r="Q446" s="41"/>
    </row>
    <row r="447" spans="1:17" ht="74.25" customHeight="1" x14ac:dyDescent="0.25">
      <c r="A447" s="45"/>
      <c r="B447" s="43"/>
      <c r="C447" s="41"/>
      <c r="D447" s="35">
        <f t="shared" si="61"/>
        <v>362.40000000000003</v>
      </c>
      <c r="E447" s="37">
        <v>71.7</v>
      </c>
      <c r="F447" s="37">
        <v>89.8</v>
      </c>
      <c r="G447" s="37">
        <v>105.1</v>
      </c>
      <c r="H447" s="37">
        <v>95.8</v>
      </c>
      <c r="I447" s="37">
        <v>0</v>
      </c>
      <c r="J447" s="37">
        <v>0</v>
      </c>
      <c r="K447" s="37">
        <v>0</v>
      </c>
      <c r="L447" s="37">
        <v>0</v>
      </c>
      <c r="M447" s="37">
        <v>0</v>
      </c>
      <c r="N447" s="37">
        <v>0</v>
      </c>
      <c r="O447" s="5" t="s">
        <v>269</v>
      </c>
      <c r="P447" s="5" t="s">
        <v>32</v>
      </c>
      <c r="Q447" s="41"/>
    </row>
    <row r="448" spans="1:17" ht="74.25" customHeight="1" x14ac:dyDescent="0.25">
      <c r="A448" s="45"/>
      <c r="B448" s="43"/>
      <c r="C448" s="41"/>
      <c r="D448" s="35">
        <f t="shared" si="61"/>
        <v>2748.1</v>
      </c>
      <c r="E448" s="37">
        <v>62.6</v>
      </c>
      <c r="F448" s="37">
        <v>400.5</v>
      </c>
      <c r="G448" s="37">
        <v>416.7</v>
      </c>
      <c r="H448" s="37">
        <v>1868.3</v>
      </c>
      <c r="I448" s="37">
        <v>0</v>
      </c>
      <c r="J448" s="37">
        <v>0</v>
      </c>
      <c r="K448" s="37">
        <v>0</v>
      </c>
      <c r="L448" s="37">
        <v>0</v>
      </c>
      <c r="M448" s="37">
        <v>0</v>
      </c>
      <c r="N448" s="37">
        <v>0</v>
      </c>
      <c r="O448" s="5" t="s">
        <v>269</v>
      </c>
      <c r="P448" s="5" t="s">
        <v>21</v>
      </c>
      <c r="Q448" s="41"/>
    </row>
    <row r="449" spans="1:17" ht="252" customHeight="1" x14ac:dyDescent="0.25">
      <c r="A449" s="45"/>
      <c r="B449" s="43" t="s">
        <v>376</v>
      </c>
      <c r="C449" s="41"/>
      <c r="D449" s="35">
        <f t="shared" si="61"/>
        <v>127070.29999999999</v>
      </c>
      <c r="E449" s="37">
        <f t="shared" ref="E449:I449" si="62">E450+E451+E452+E453+E454+E456+E457+E458+E459+E460+E461+E462+E463+E464+E465+E466+E467+E468</f>
        <v>0</v>
      </c>
      <c r="F449" s="37">
        <f t="shared" si="62"/>
        <v>0</v>
      </c>
      <c r="G449" s="37">
        <f t="shared" si="62"/>
        <v>0</v>
      </c>
      <c r="H449" s="37">
        <f t="shared" si="62"/>
        <v>0</v>
      </c>
      <c r="I449" s="37">
        <f t="shared" si="62"/>
        <v>14341.800000000001</v>
      </c>
      <c r="J449" s="37">
        <f>J450+J451+J452+J453+J454+J456+J457+J458+J459+J460+J461+J462+J463+J464+J465+J466+J467+J468+J455</f>
        <v>20659.900000000001</v>
      </c>
      <c r="K449" s="37">
        <f t="shared" ref="K449:N449" si="63">K450+K451+K452+K453+K454+K456+K457+K458+K459+K460+K461+K462+K463+K464+K465+K466+K467+K468+K455</f>
        <v>19589.8</v>
      </c>
      <c r="L449" s="37">
        <f t="shared" si="63"/>
        <v>25821.699999999997</v>
      </c>
      <c r="M449" s="37">
        <f t="shared" si="63"/>
        <v>22854.2</v>
      </c>
      <c r="N449" s="37">
        <f t="shared" si="63"/>
        <v>23802.899999999998</v>
      </c>
      <c r="O449" s="5" t="s">
        <v>457</v>
      </c>
      <c r="P449" s="5" t="s">
        <v>471</v>
      </c>
      <c r="Q449" s="41" t="s">
        <v>333</v>
      </c>
    </row>
    <row r="450" spans="1:17" ht="152.25" customHeight="1" x14ac:dyDescent="0.25">
      <c r="A450" s="45"/>
      <c r="B450" s="43"/>
      <c r="C450" s="41"/>
      <c r="D450" s="35">
        <f t="shared" si="61"/>
        <v>70916.100000000006</v>
      </c>
      <c r="E450" s="37">
        <v>0</v>
      </c>
      <c r="F450" s="37">
        <v>0</v>
      </c>
      <c r="G450" s="37">
        <v>0</v>
      </c>
      <c r="H450" s="37">
        <v>0</v>
      </c>
      <c r="I450" s="37">
        <v>6491.1</v>
      </c>
      <c r="J450" s="37">
        <v>9296.1</v>
      </c>
      <c r="K450" s="37">
        <v>9585</v>
      </c>
      <c r="L450" s="37">
        <v>12774.9</v>
      </c>
      <c r="M450" s="37">
        <v>15034.5</v>
      </c>
      <c r="N450" s="37">
        <v>17734.5</v>
      </c>
      <c r="O450" s="5" t="s">
        <v>457</v>
      </c>
      <c r="P450" s="5" t="s">
        <v>356</v>
      </c>
      <c r="Q450" s="41"/>
    </row>
    <row r="451" spans="1:17" ht="74.25" customHeight="1" x14ac:dyDescent="0.25">
      <c r="A451" s="45"/>
      <c r="B451" s="43"/>
      <c r="C451" s="41"/>
      <c r="D451" s="35">
        <f t="shared" si="61"/>
        <v>200.2</v>
      </c>
      <c r="E451" s="37">
        <v>0</v>
      </c>
      <c r="F451" s="37">
        <v>0</v>
      </c>
      <c r="G451" s="37">
        <v>0</v>
      </c>
      <c r="H451" s="37">
        <v>0</v>
      </c>
      <c r="I451" s="37">
        <v>166.1</v>
      </c>
      <c r="J451" s="37">
        <v>34.1</v>
      </c>
      <c r="K451" s="37">
        <v>0</v>
      </c>
      <c r="L451" s="37">
        <v>0</v>
      </c>
      <c r="M451" s="37">
        <v>0</v>
      </c>
      <c r="N451" s="37">
        <v>0</v>
      </c>
      <c r="O451" s="5" t="s">
        <v>281</v>
      </c>
      <c r="P451" s="5" t="s">
        <v>155</v>
      </c>
      <c r="Q451" s="41"/>
    </row>
    <row r="452" spans="1:17" ht="74.25" customHeight="1" x14ac:dyDescent="0.25">
      <c r="A452" s="45"/>
      <c r="B452" s="43"/>
      <c r="C452" s="41"/>
      <c r="D452" s="35">
        <f t="shared" si="61"/>
        <v>2513.1999999999998</v>
      </c>
      <c r="E452" s="37">
        <v>0</v>
      </c>
      <c r="F452" s="37">
        <v>0</v>
      </c>
      <c r="G452" s="37">
        <v>0</v>
      </c>
      <c r="H452" s="37">
        <v>0</v>
      </c>
      <c r="I452" s="37">
        <v>270.7</v>
      </c>
      <c r="J452" s="37">
        <v>318.89999999999998</v>
      </c>
      <c r="K452" s="37">
        <v>380.9</v>
      </c>
      <c r="L452" s="37">
        <v>380.9</v>
      </c>
      <c r="M452" s="37">
        <v>580.9</v>
      </c>
      <c r="N452" s="37">
        <v>580.9</v>
      </c>
      <c r="O452" s="5" t="s">
        <v>457</v>
      </c>
      <c r="P452" s="5" t="s">
        <v>4</v>
      </c>
      <c r="Q452" s="41"/>
    </row>
    <row r="453" spans="1:17" ht="74.25" customHeight="1" x14ac:dyDescent="0.25">
      <c r="A453" s="45"/>
      <c r="B453" s="43"/>
      <c r="C453" s="41"/>
      <c r="D453" s="35">
        <f t="shared" si="61"/>
        <v>1474</v>
      </c>
      <c r="E453" s="37">
        <v>0</v>
      </c>
      <c r="F453" s="37">
        <v>0</v>
      </c>
      <c r="G453" s="37">
        <v>0</v>
      </c>
      <c r="H453" s="37">
        <v>0</v>
      </c>
      <c r="I453" s="37">
        <v>189.4</v>
      </c>
      <c r="J453" s="37">
        <v>260</v>
      </c>
      <c r="K453" s="37">
        <v>251.5</v>
      </c>
      <c r="L453" s="37">
        <v>257.7</v>
      </c>
      <c r="M453" s="37">
        <v>257.7</v>
      </c>
      <c r="N453" s="37">
        <v>257.7</v>
      </c>
      <c r="O453" s="5" t="s">
        <v>457</v>
      </c>
      <c r="P453" s="5" t="s">
        <v>16</v>
      </c>
      <c r="Q453" s="41"/>
    </row>
    <row r="454" spans="1:17" ht="74.25" customHeight="1" x14ac:dyDescent="0.25">
      <c r="A454" s="45"/>
      <c r="B454" s="43"/>
      <c r="C454" s="41"/>
      <c r="D454" s="35">
        <f t="shared" si="61"/>
        <v>113.5</v>
      </c>
      <c r="E454" s="37">
        <v>0</v>
      </c>
      <c r="F454" s="37">
        <v>0</v>
      </c>
      <c r="G454" s="37">
        <v>0</v>
      </c>
      <c r="H454" s="37">
        <v>0</v>
      </c>
      <c r="I454" s="37">
        <v>113.5</v>
      </c>
      <c r="J454" s="37">
        <v>0</v>
      </c>
      <c r="K454" s="37">
        <v>0</v>
      </c>
      <c r="L454" s="37">
        <v>0</v>
      </c>
      <c r="M454" s="37">
        <v>0</v>
      </c>
      <c r="N454" s="37">
        <v>0</v>
      </c>
      <c r="O454" s="5">
        <v>2023</v>
      </c>
      <c r="P454" s="5" t="s">
        <v>302</v>
      </c>
      <c r="Q454" s="41"/>
    </row>
    <row r="455" spans="1:17" ht="74.25" customHeight="1" x14ac:dyDescent="0.25">
      <c r="A455" s="45"/>
      <c r="B455" s="43"/>
      <c r="C455" s="41"/>
      <c r="D455" s="35">
        <f t="shared" si="61"/>
        <v>743.6</v>
      </c>
      <c r="E455" s="37">
        <v>0</v>
      </c>
      <c r="F455" s="37">
        <v>0</v>
      </c>
      <c r="G455" s="37">
        <v>0</v>
      </c>
      <c r="H455" s="37">
        <v>0</v>
      </c>
      <c r="I455" s="37">
        <v>0</v>
      </c>
      <c r="J455" s="37">
        <v>136.30000000000001</v>
      </c>
      <c r="K455" s="37">
        <v>155.69999999999999</v>
      </c>
      <c r="L455" s="37">
        <v>168.8</v>
      </c>
      <c r="M455" s="37">
        <v>141.4</v>
      </c>
      <c r="N455" s="37">
        <v>141.4</v>
      </c>
      <c r="O455" s="5" t="s">
        <v>458</v>
      </c>
      <c r="P455" s="5" t="s">
        <v>387</v>
      </c>
      <c r="Q455" s="41"/>
    </row>
    <row r="456" spans="1:17" ht="74.25" customHeight="1" x14ac:dyDescent="0.25">
      <c r="A456" s="45"/>
      <c r="B456" s="43"/>
      <c r="C456" s="41"/>
      <c r="D456" s="35">
        <f t="shared" si="61"/>
        <v>2433.1999999999998</v>
      </c>
      <c r="E456" s="37">
        <v>0</v>
      </c>
      <c r="F456" s="37">
        <v>0</v>
      </c>
      <c r="G456" s="37">
        <v>0</v>
      </c>
      <c r="H456" s="37">
        <v>0</v>
      </c>
      <c r="I456" s="37">
        <v>408.2</v>
      </c>
      <c r="J456" s="37">
        <v>341.1</v>
      </c>
      <c r="K456" s="37">
        <v>369.2</v>
      </c>
      <c r="L456" s="37">
        <v>613.5</v>
      </c>
      <c r="M456" s="37">
        <v>350.6</v>
      </c>
      <c r="N456" s="37">
        <v>350.6</v>
      </c>
      <c r="O456" s="5" t="s">
        <v>457</v>
      </c>
      <c r="P456" s="5" t="s">
        <v>12</v>
      </c>
      <c r="Q456" s="41"/>
    </row>
    <row r="457" spans="1:17" ht="74.25" customHeight="1" x14ac:dyDescent="0.25">
      <c r="A457" s="45"/>
      <c r="B457" s="43"/>
      <c r="C457" s="41"/>
      <c r="D457" s="35">
        <f t="shared" si="61"/>
        <v>945</v>
      </c>
      <c r="E457" s="37">
        <v>0</v>
      </c>
      <c r="F457" s="37">
        <v>0</v>
      </c>
      <c r="G457" s="37">
        <v>0</v>
      </c>
      <c r="H457" s="37">
        <v>0</v>
      </c>
      <c r="I457" s="37">
        <v>274.5</v>
      </c>
      <c r="J457" s="37">
        <v>193</v>
      </c>
      <c r="K457" s="37">
        <v>247.8</v>
      </c>
      <c r="L457" s="37">
        <v>229.7</v>
      </c>
      <c r="M457" s="37">
        <v>0</v>
      </c>
      <c r="N457" s="37">
        <v>0</v>
      </c>
      <c r="O457" s="5" t="s">
        <v>500</v>
      </c>
      <c r="P457" s="5" t="s">
        <v>2</v>
      </c>
      <c r="Q457" s="41"/>
    </row>
    <row r="458" spans="1:17" ht="74.25" customHeight="1" x14ac:dyDescent="0.25">
      <c r="A458" s="45"/>
      <c r="B458" s="43"/>
      <c r="C458" s="41"/>
      <c r="D458" s="35">
        <f t="shared" si="61"/>
        <v>4897.6000000000004</v>
      </c>
      <c r="E458" s="37">
        <v>0</v>
      </c>
      <c r="F458" s="37">
        <v>0</v>
      </c>
      <c r="G458" s="37">
        <v>0</v>
      </c>
      <c r="H458" s="37">
        <v>0</v>
      </c>
      <c r="I458" s="37">
        <v>648.79999999999995</v>
      </c>
      <c r="J458" s="37">
        <v>567.20000000000005</v>
      </c>
      <c r="K458" s="37">
        <v>736.2</v>
      </c>
      <c r="L458" s="37">
        <v>981.8</v>
      </c>
      <c r="M458" s="37">
        <v>981.8</v>
      </c>
      <c r="N458" s="37">
        <v>981.8</v>
      </c>
      <c r="O458" s="5" t="s">
        <v>457</v>
      </c>
      <c r="P458" s="5" t="s">
        <v>8</v>
      </c>
      <c r="Q458" s="41"/>
    </row>
    <row r="459" spans="1:17" ht="74.25" customHeight="1" x14ac:dyDescent="0.25">
      <c r="A459" s="45"/>
      <c r="B459" s="43"/>
      <c r="C459" s="41"/>
      <c r="D459" s="35">
        <f t="shared" si="61"/>
        <v>806.00000000000011</v>
      </c>
      <c r="E459" s="37">
        <v>0</v>
      </c>
      <c r="F459" s="37">
        <v>0</v>
      </c>
      <c r="G459" s="37">
        <v>0</v>
      </c>
      <c r="H459" s="37">
        <v>0</v>
      </c>
      <c r="I459" s="37">
        <v>45.7</v>
      </c>
      <c r="J459" s="37">
        <v>45.7</v>
      </c>
      <c r="K459" s="37">
        <v>168.2</v>
      </c>
      <c r="L459" s="37">
        <v>186.6</v>
      </c>
      <c r="M459" s="37">
        <v>173.2</v>
      </c>
      <c r="N459" s="37">
        <v>186.6</v>
      </c>
      <c r="O459" s="5" t="s">
        <v>457</v>
      </c>
      <c r="P459" s="5" t="s">
        <v>3</v>
      </c>
      <c r="Q459" s="41"/>
    </row>
    <row r="460" spans="1:17" ht="74.25" customHeight="1" x14ac:dyDescent="0.25">
      <c r="A460" s="45"/>
      <c r="B460" s="43"/>
      <c r="C460" s="41"/>
      <c r="D460" s="35">
        <f t="shared" si="61"/>
        <v>2697.2</v>
      </c>
      <c r="E460" s="37">
        <v>0</v>
      </c>
      <c r="F460" s="37">
        <v>0</v>
      </c>
      <c r="G460" s="37">
        <v>0</v>
      </c>
      <c r="H460" s="37">
        <v>0</v>
      </c>
      <c r="I460" s="37">
        <v>233.9</v>
      </c>
      <c r="J460" s="37">
        <v>236.5</v>
      </c>
      <c r="K460" s="37">
        <v>238.6</v>
      </c>
      <c r="L460" s="37">
        <v>646.79999999999995</v>
      </c>
      <c r="M460" s="37">
        <v>670.7</v>
      </c>
      <c r="N460" s="37">
        <v>670.7</v>
      </c>
      <c r="O460" s="5" t="s">
        <v>457</v>
      </c>
      <c r="P460" s="5" t="s">
        <v>156</v>
      </c>
      <c r="Q460" s="41"/>
    </row>
    <row r="461" spans="1:17" ht="97.5" customHeight="1" x14ac:dyDescent="0.25">
      <c r="A461" s="45"/>
      <c r="B461" s="43"/>
      <c r="C461" s="41"/>
      <c r="D461" s="35">
        <f t="shared" si="61"/>
        <v>1337.6999999999998</v>
      </c>
      <c r="E461" s="37">
        <v>0</v>
      </c>
      <c r="F461" s="37">
        <v>0</v>
      </c>
      <c r="G461" s="37">
        <v>0</v>
      </c>
      <c r="H461" s="37">
        <v>0</v>
      </c>
      <c r="I461" s="37">
        <v>144.4</v>
      </c>
      <c r="J461" s="37">
        <v>198.5</v>
      </c>
      <c r="K461" s="37">
        <v>168</v>
      </c>
      <c r="L461" s="37">
        <v>275.60000000000002</v>
      </c>
      <c r="M461" s="37">
        <v>275.60000000000002</v>
      </c>
      <c r="N461" s="37">
        <v>275.60000000000002</v>
      </c>
      <c r="O461" s="5" t="s">
        <v>457</v>
      </c>
      <c r="P461" s="5" t="s">
        <v>292</v>
      </c>
      <c r="Q461" s="41"/>
    </row>
    <row r="462" spans="1:17" ht="74.25" customHeight="1" x14ac:dyDescent="0.25">
      <c r="A462" s="45"/>
      <c r="B462" s="43"/>
      <c r="C462" s="41"/>
      <c r="D462" s="35">
        <f t="shared" si="61"/>
        <v>1179.0999999999999</v>
      </c>
      <c r="E462" s="37">
        <v>0</v>
      </c>
      <c r="F462" s="37">
        <v>0</v>
      </c>
      <c r="G462" s="37">
        <v>0</v>
      </c>
      <c r="H462" s="37">
        <v>0</v>
      </c>
      <c r="I462" s="37">
        <v>232.7</v>
      </c>
      <c r="J462" s="37">
        <v>283.60000000000002</v>
      </c>
      <c r="K462" s="37">
        <v>338.6</v>
      </c>
      <c r="L462" s="37">
        <v>324.2</v>
      </c>
      <c r="M462" s="37">
        <v>0</v>
      </c>
      <c r="N462" s="37">
        <v>0</v>
      </c>
      <c r="O462" s="5" t="s">
        <v>500</v>
      </c>
      <c r="P462" s="5" t="s">
        <v>6</v>
      </c>
      <c r="Q462" s="41"/>
    </row>
    <row r="463" spans="1:17" ht="74.25" customHeight="1" x14ac:dyDescent="0.25">
      <c r="A463" s="45"/>
      <c r="B463" s="43"/>
      <c r="C463" s="41"/>
      <c r="D463" s="35">
        <f t="shared" si="61"/>
        <v>12868.8</v>
      </c>
      <c r="E463" s="37">
        <v>0</v>
      </c>
      <c r="F463" s="37">
        <v>0</v>
      </c>
      <c r="G463" s="37">
        <v>0</v>
      </c>
      <c r="H463" s="37">
        <v>0</v>
      </c>
      <c r="I463" s="37">
        <v>966.6</v>
      </c>
      <c r="J463" s="37">
        <v>4633.6000000000004</v>
      </c>
      <c r="K463" s="37">
        <v>1446.2</v>
      </c>
      <c r="L463" s="37">
        <v>1940.8</v>
      </c>
      <c r="M463" s="37">
        <v>1940.8</v>
      </c>
      <c r="N463" s="37">
        <v>1940.8</v>
      </c>
      <c r="O463" s="5" t="s">
        <v>457</v>
      </c>
      <c r="P463" s="5" t="s">
        <v>13</v>
      </c>
      <c r="Q463" s="41"/>
    </row>
    <row r="464" spans="1:17" ht="74.25" customHeight="1" x14ac:dyDescent="0.25">
      <c r="A464" s="45"/>
      <c r="B464" s="43"/>
      <c r="C464" s="41"/>
      <c r="D464" s="35">
        <f t="shared" si="61"/>
        <v>2654.1</v>
      </c>
      <c r="E464" s="37">
        <v>0</v>
      </c>
      <c r="F464" s="37">
        <v>0</v>
      </c>
      <c r="G464" s="37">
        <v>0</v>
      </c>
      <c r="H464" s="37">
        <v>0</v>
      </c>
      <c r="I464" s="37">
        <v>533.1</v>
      </c>
      <c r="J464" s="37">
        <v>499.9</v>
      </c>
      <c r="K464" s="37">
        <v>450.3</v>
      </c>
      <c r="L464" s="37">
        <v>570.79999999999995</v>
      </c>
      <c r="M464" s="37">
        <v>300</v>
      </c>
      <c r="N464" s="37">
        <v>300</v>
      </c>
      <c r="O464" s="5" t="s">
        <v>457</v>
      </c>
      <c r="P464" s="5" t="s">
        <v>5</v>
      </c>
      <c r="Q464" s="41"/>
    </row>
    <row r="465" spans="1:18" ht="74.25" customHeight="1" x14ac:dyDescent="0.25">
      <c r="A465" s="45"/>
      <c r="B465" s="43"/>
      <c r="C465" s="41"/>
      <c r="D465" s="35">
        <f t="shared" si="61"/>
        <v>18746.600000000002</v>
      </c>
      <c r="E465" s="37">
        <v>0</v>
      </c>
      <c r="F465" s="37">
        <v>0</v>
      </c>
      <c r="G465" s="37">
        <v>0</v>
      </c>
      <c r="H465" s="37">
        <v>0</v>
      </c>
      <c r="I465" s="37">
        <v>2679.1</v>
      </c>
      <c r="J465" s="37">
        <v>3232.5</v>
      </c>
      <c r="K465" s="37">
        <v>4885.5</v>
      </c>
      <c r="L465" s="37">
        <v>6103.3</v>
      </c>
      <c r="M465" s="37">
        <v>1846.2</v>
      </c>
      <c r="N465" s="37">
        <v>0</v>
      </c>
      <c r="O465" s="5" t="s">
        <v>405</v>
      </c>
      <c r="P465" s="5" t="s">
        <v>10</v>
      </c>
      <c r="Q465" s="41"/>
    </row>
    <row r="466" spans="1:18" ht="74.25" customHeight="1" x14ac:dyDescent="0.25">
      <c r="A466" s="45"/>
      <c r="B466" s="43"/>
      <c r="C466" s="41"/>
      <c r="D466" s="35">
        <f t="shared" si="61"/>
        <v>303.5</v>
      </c>
      <c r="E466" s="37">
        <v>0</v>
      </c>
      <c r="F466" s="37">
        <v>0</v>
      </c>
      <c r="G466" s="37">
        <v>0</v>
      </c>
      <c r="H466" s="37">
        <v>0</v>
      </c>
      <c r="I466" s="37">
        <v>49</v>
      </c>
      <c r="J466" s="37">
        <v>45</v>
      </c>
      <c r="K466" s="37">
        <v>25.5</v>
      </c>
      <c r="L466" s="37">
        <v>56</v>
      </c>
      <c r="M466" s="37">
        <v>56</v>
      </c>
      <c r="N466" s="37">
        <v>72</v>
      </c>
      <c r="O466" s="5" t="s">
        <v>457</v>
      </c>
      <c r="P466" s="5" t="s">
        <v>23</v>
      </c>
      <c r="Q466" s="41"/>
    </row>
    <row r="467" spans="1:18" ht="74.25" customHeight="1" x14ac:dyDescent="0.25">
      <c r="A467" s="45"/>
      <c r="B467" s="43"/>
      <c r="C467" s="41"/>
      <c r="D467" s="35">
        <f t="shared" si="61"/>
        <v>303.5</v>
      </c>
      <c r="E467" s="37">
        <v>0</v>
      </c>
      <c r="F467" s="37">
        <v>0</v>
      </c>
      <c r="G467" s="37">
        <v>0</v>
      </c>
      <c r="H467" s="37">
        <v>0</v>
      </c>
      <c r="I467" s="37">
        <v>45.9</v>
      </c>
      <c r="J467" s="37">
        <v>74.599999999999994</v>
      </c>
      <c r="K467" s="37">
        <v>52</v>
      </c>
      <c r="L467" s="37">
        <v>65.5</v>
      </c>
      <c r="M467" s="37">
        <v>0</v>
      </c>
      <c r="N467" s="37">
        <v>65.5</v>
      </c>
      <c r="O467" s="5" t="s">
        <v>560</v>
      </c>
      <c r="P467" s="5" t="s">
        <v>32</v>
      </c>
      <c r="Q467" s="41"/>
    </row>
    <row r="468" spans="1:18" ht="74.25" customHeight="1" x14ac:dyDescent="0.25">
      <c r="A468" s="45"/>
      <c r="B468" s="43"/>
      <c r="C468" s="41"/>
      <c r="D468" s="35">
        <f t="shared" si="61"/>
        <v>1937.3999999999999</v>
      </c>
      <c r="E468" s="37">
        <v>0</v>
      </c>
      <c r="F468" s="37">
        <v>0</v>
      </c>
      <c r="G468" s="37">
        <v>0</v>
      </c>
      <c r="H468" s="37">
        <v>0</v>
      </c>
      <c r="I468" s="37">
        <v>849.1</v>
      </c>
      <c r="J468" s="37">
        <v>263.3</v>
      </c>
      <c r="K468" s="37">
        <v>90.6</v>
      </c>
      <c r="L468" s="37">
        <v>244.8</v>
      </c>
      <c r="M468" s="37">
        <v>244.8</v>
      </c>
      <c r="N468" s="37">
        <v>244.8</v>
      </c>
      <c r="O468" s="5" t="s">
        <v>457</v>
      </c>
      <c r="P468" s="5" t="s">
        <v>21</v>
      </c>
      <c r="Q468" s="41"/>
    </row>
    <row r="469" spans="1:18" ht="222.75" customHeight="1" x14ac:dyDescent="0.25">
      <c r="A469" s="23" t="s">
        <v>91</v>
      </c>
      <c r="B469" s="18" t="s">
        <v>377</v>
      </c>
      <c r="C469" s="5" t="s">
        <v>1</v>
      </c>
      <c r="D469" s="35">
        <f t="shared" ref="D469:D532" si="64">E469+F469+G469+H469+I469+J469+K469+L469+M469+N469</f>
        <v>0</v>
      </c>
      <c r="E469" s="37">
        <v>0</v>
      </c>
      <c r="F469" s="37">
        <v>0</v>
      </c>
      <c r="G469" s="37">
        <v>0</v>
      </c>
      <c r="H469" s="37">
        <v>0</v>
      </c>
      <c r="I469" s="37">
        <v>0</v>
      </c>
      <c r="J469" s="37">
        <v>0</v>
      </c>
      <c r="K469" s="37">
        <v>0</v>
      </c>
      <c r="L469" s="37">
        <v>0</v>
      </c>
      <c r="M469" s="37">
        <v>0</v>
      </c>
      <c r="N469" s="37">
        <v>0</v>
      </c>
      <c r="O469" s="5">
        <v>2028</v>
      </c>
      <c r="P469" s="5" t="s">
        <v>468</v>
      </c>
      <c r="Q469" s="5" t="s">
        <v>380</v>
      </c>
    </row>
    <row r="470" spans="1:18" ht="135" customHeight="1" x14ac:dyDescent="0.25">
      <c r="A470" s="42" t="s">
        <v>110</v>
      </c>
      <c r="B470" s="18" t="s">
        <v>299</v>
      </c>
      <c r="C470" s="41" t="s">
        <v>1</v>
      </c>
      <c r="D470" s="35">
        <f t="shared" si="64"/>
        <v>31229.5</v>
      </c>
      <c r="E470" s="35">
        <v>3397.3</v>
      </c>
      <c r="F470" s="35">
        <f>F471+F477+F486+F508+F530+F543+F544</f>
        <v>3665.0999999999995</v>
      </c>
      <c r="G470" s="35">
        <v>7089.8</v>
      </c>
      <c r="H470" s="35">
        <f t="shared" ref="H470:N470" si="65">H471+H477+H486+H508+H530+H543+H544</f>
        <v>10937.9</v>
      </c>
      <c r="I470" s="35">
        <f t="shared" si="65"/>
        <v>6139.4</v>
      </c>
      <c r="J470" s="35">
        <f t="shared" si="65"/>
        <v>0</v>
      </c>
      <c r="K470" s="35">
        <f t="shared" si="65"/>
        <v>0</v>
      </c>
      <c r="L470" s="35">
        <f t="shared" si="65"/>
        <v>0</v>
      </c>
      <c r="M470" s="35">
        <f t="shared" si="65"/>
        <v>0</v>
      </c>
      <c r="N470" s="35">
        <f t="shared" si="65"/>
        <v>0</v>
      </c>
      <c r="O470" s="5" t="s">
        <v>270</v>
      </c>
      <c r="P470" s="5" t="s">
        <v>38</v>
      </c>
      <c r="Q470" s="5" t="s">
        <v>111</v>
      </c>
      <c r="R470" s="12"/>
    </row>
    <row r="471" spans="1:18" ht="74.25" customHeight="1" x14ac:dyDescent="0.25">
      <c r="A471" s="42"/>
      <c r="B471" s="43" t="s">
        <v>229</v>
      </c>
      <c r="C471" s="41"/>
      <c r="D471" s="35">
        <f t="shared" si="64"/>
        <v>625.79999999999995</v>
      </c>
      <c r="E471" s="35">
        <f>E472+E474+E475+E476</f>
        <v>183.8</v>
      </c>
      <c r="F471" s="35">
        <f>F472+F474+F475+F476</f>
        <v>43.8</v>
      </c>
      <c r="G471" s="35">
        <f>G472+G474+G475+G476</f>
        <v>0</v>
      </c>
      <c r="H471" s="35">
        <f>H472+H474+H475+H476</f>
        <v>0</v>
      </c>
      <c r="I471" s="35">
        <f>I472+I474+I475+I476+I473</f>
        <v>398.2</v>
      </c>
      <c r="J471" s="35">
        <f>J472+J474+J475+J476+J473</f>
        <v>0</v>
      </c>
      <c r="K471" s="35">
        <f t="shared" ref="K471:N471" si="66">K472+K474+K475+K476+K473</f>
        <v>0</v>
      </c>
      <c r="L471" s="35">
        <f t="shared" si="66"/>
        <v>0</v>
      </c>
      <c r="M471" s="35">
        <f t="shared" si="66"/>
        <v>0</v>
      </c>
      <c r="N471" s="35">
        <f t="shared" si="66"/>
        <v>0</v>
      </c>
      <c r="O471" s="5" t="s">
        <v>383</v>
      </c>
      <c r="P471" s="5" t="s">
        <v>38</v>
      </c>
      <c r="Q471" s="33">
        <v>1</v>
      </c>
      <c r="R471" s="12"/>
    </row>
    <row r="472" spans="1:18" ht="74.25" customHeight="1" x14ac:dyDescent="0.25">
      <c r="A472" s="42"/>
      <c r="B472" s="43"/>
      <c r="C472" s="41"/>
      <c r="D472" s="35">
        <f t="shared" si="64"/>
        <v>42.5</v>
      </c>
      <c r="E472" s="37">
        <v>42.5</v>
      </c>
      <c r="F472" s="37">
        <v>0</v>
      </c>
      <c r="G472" s="37">
        <v>0</v>
      </c>
      <c r="H472" s="37">
        <v>0</v>
      </c>
      <c r="I472" s="37">
        <v>0</v>
      </c>
      <c r="J472" s="37">
        <v>0</v>
      </c>
      <c r="K472" s="37">
        <v>0</v>
      </c>
      <c r="L472" s="37">
        <v>0</v>
      </c>
      <c r="M472" s="37">
        <v>0</v>
      </c>
      <c r="N472" s="37">
        <v>0</v>
      </c>
      <c r="O472" s="5">
        <v>2019</v>
      </c>
      <c r="P472" s="5" t="s">
        <v>155</v>
      </c>
      <c r="Q472" s="6"/>
    </row>
    <row r="473" spans="1:18" ht="74.25" customHeight="1" x14ac:dyDescent="0.25">
      <c r="A473" s="42"/>
      <c r="B473" s="43"/>
      <c r="C473" s="41"/>
      <c r="D473" s="35">
        <f t="shared" si="64"/>
        <v>398.2</v>
      </c>
      <c r="E473" s="37">
        <v>0</v>
      </c>
      <c r="F473" s="37">
        <v>0</v>
      </c>
      <c r="G473" s="37">
        <v>0</v>
      </c>
      <c r="H473" s="37">
        <v>0</v>
      </c>
      <c r="I473" s="37">
        <v>398.2</v>
      </c>
      <c r="J473" s="37">
        <v>0</v>
      </c>
      <c r="K473" s="37">
        <v>0</v>
      </c>
      <c r="L473" s="37">
        <v>0</v>
      </c>
      <c r="M473" s="37">
        <v>0</v>
      </c>
      <c r="N473" s="37">
        <v>0</v>
      </c>
      <c r="O473" s="5">
        <v>2023</v>
      </c>
      <c r="P473" s="5" t="s">
        <v>156</v>
      </c>
      <c r="Q473" s="6"/>
    </row>
    <row r="474" spans="1:18" ht="74.25" customHeight="1" x14ac:dyDescent="0.25">
      <c r="A474" s="42"/>
      <c r="B474" s="43"/>
      <c r="C474" s="41"/>
      <c r="D474" s="35">
        <f t="shared" si="64"/>
        <v>34</v>
      </c>
      <c r="E474" s="37">
        <v>34</v>
      </c>
      <c r="F474" s="37">
        <v>0</v>
      </c>
      <c r="G474" s="37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37">
        <v>0</v>
      </c>
      <c r="N474" s="37">
        <v>0</v>
      </c>
      <c r="O474" s="5">
        <v>2019</v>
      </c>
      <c r="P474" s="5" t="s">
        <v>32</v>
      </c>
      <c r="Q474" s="6"/>
    </row>
    <row r="475" spans="1:18" ht="74.25" customHeight="1" x14ac:dyDescent="0.25">
      <c r="A475" s="42"/>
      <c r="B475" s="43"/>
      <c r="C475" s="41"/>
      <c r="D475" s="35">
        <f t="shared" si="64"/>
        <v>82.6</v>
      </c>
      <c r="E475" s="37">
        <v>38.799999999999997</v>
      </c>
      <c r="F475" s="37">
        <v>43.8</v>
      </c>
      <c r="G475" s="37">
        <v>0</v>
      </c>
      <c r="H475" s="37">
        <v>0</v>
      </c>
      <c r="I475" s="37">
        <v>0</v>
      </c>
      <c r="J475" s="37">
        <v>0</v>
      </c>
      <c r="K475" s="37">
        <v>0</v>
      </c>
      <c r="L475" s="37">
        <v>0</v>
      </c>
      <c r="M475" s="37">
        <v>0</v>
      </c>
      <c r="N475" s="37">
        <v>0</v>
      </c>
      <c r="O475" s="5" t="s">
        <v>268</v>
      </c>
      <c r="P475" s="5" t="s">
        <v>12</v>
      </c>
      <c r="Q475" s="6"/>
    </row>
    <row r="476" spans="1:18" ht="74.25" customHeight="1" x14ac:dyDescent="0.25">
      <c r="A476" s="42"/>
      <c r="B476" s="43"/>
      <c r="C476" s="41"/>
      <c r="D476" s="35">
        <f t="shared" si="64"/>
        <v>68.5</v>
      </c>
      <c r="E476" s="37">
        <v>68.5</v>
      </c>
      <c r="F476" s="37">
        <v>0</v>
      </c>
      <c r="G476" s="37">
        <v>0</v>
      </c>
      <c r="H476" s="37">
        <v>0</v>
      </c>
      <c r="I476" s="37">
        <v>0</v>
      </c>
      <c r="J476" s="37">
        <v>0</v>
      </c>
      <c r="K476" s="37">
        <v>0</v>
      </c>
      <c r="L476" s="37">
        <v>0</v>
      </c>
      <c r="M476" s="37">
        <v>0</v>
      </c>
      <c r="N476" s="37">
        <v>0</v>
      </c>
      <c r="O476" s="5">
        <v>2019</v>
      </c>
      <c r="P476" s="5" t="s">
        <v>146</v>
      </c>
      <c r="Q476" s="6"/>
    </row>
    <row r="477" spans="1:18" ht="74.25" customHeight="1" x14ac:dyDescent="0.25">
      <c r="A477" s="42"/>
      <c r="B477" s="43" t="s">
        <v>113</v>
      </c>
      <c r="C477" s="41"/>
      <c r="D477" s="35">
        <f t="shared" si="64"/>
        <v>1761.2</v>
      </c>
      <c r="E477" s="37">
        <f t="shared" ref="E477:L477" si="67">E478+E479+E480+E481+E482+E483+E484+E485</f>
        <v>473.29999999999995</v>
      </c>
      <c r="F477" s="37">
        <f t="shared" si="67"/>
        <v>671.7</v>
      </c>
      <c r="G477" s="37">
        <f t="shared" si="67"/>
        <v>414.4</v>
      </c>
      <c r="H477" s="37">
        <f t="shared" si="67"/>
        <v>201.8</v>
      </c>
      <c r="I477" s="37">
        <f t="shared" si="67"/>
        <v>0</v>
      </c>
      <c r="J477" s="37">
        <f t="shared" si="67"/>
        <v>0</v>
      </c>
      <c r="K477" s="37">
        <f t="shared" si="67"/>
        <v>0</v>
      </c>
      <c r="L477" s="37">
        <f t="shared" si="67"/>
        <v>0</v>
      </c>
      <c r="M477" s="37">
        <v>0</v>
      </c>
      <c r="N477" s="37">
        <v>0</v>
      </c>
      <c r="O477" s="5" t="s">
        <v>269</v>
      </c>
      <c r="P477" s="5" t="s">
        <v>38</v>
      </c>
      <c r="Q477" s="34">
        <v>1</v>
      </c>
    </row>
    <row r="478" spans="1:18" ht="74.25" customHeight="1" x14ac:dyDescent="0.25">
      <c r="A478" s="42"/>
      <c r="B478" s="43"/>
      <c r="C478" s="41"/>
      <c r="D478" s="35">
        <f t="shared" si="64"/>
        <v>511.3</v>
      </c>
      <c r="E478" s="37">
        <v>37.700000000000003</v>
      </c>
      <c r="F478" s="37">
        <v>473.6</v>
      </c>
      <c r="G478" s="37">
        <v>0</v>
      </c>
      <c r="H478" s="37">
        <v>0</v>
      </c>
      <c r="I478" s="37">
        <v>0</v>
      </c>
      <c r="J478" s="37">
        <v>0</v>
      </c>
      <c r="K478" s="37">
        <v>0</v>
      </c>
      <c r="L478" s="37">
        <v>0</v>
      </c>
      <c r="M478" s="37">
        <v>0</v>
      </c>
      <c r="N478" s="37">
        <v>0</v>
      </c>
      <c r="O478" s="5" t="s">
        <v>268</v>
      </c>
      <c r="P478" s="5" t="s">
        <v>10</v>
      </c>
      <c r="Q478" s="6"/>
    </row>
    <row r="479" spans="1:18" ht="74.25" customHeight="1" x14ac:dyDescent="0.25">
      <c r="A479" s="42"/>
      <c r="B479" s="43"/>
      <c r="C479" s="41"/>
      <c r="D479" s="35">
        <f t="shared" si="64"/>
        <v>34</v>
      </c>
      <c r="E479" s="37">
        <v>34</v>
      </c>
      <c r="F479" s="37">
        <v>0</v>
      </c>
      <c r="G479" s="37">
        <v>0</v>
      </c>
      <c r="H479" s="37">
        <v>0</v>
      </c>
      <c r="I479" s="37">
        <v>0</v>
      </c>
      <c r="J479" s="37">
        <v>0</v>
      </c>
      <c r="K479" s="37">
        <v>0</v>
      </c>
      <c r="L479" s="37">
        <v>0</v>
      </c>
      <c r="M479" s="37">
        <v>0</v>
      </c>
      <c r="N479" s="37">
        <v>0</v>
      </c>
      <c r="O479" s="5">
        <v>2019</v>
      </c>
      <c r="P479" s="5" t="s">
        <v>32</v>
      </c>
      <c r="Q479" s="6"/>
    </row>
    <row r="480" spans="1:18" ht="74.25" customHeight="1" x14ac:dyDescent="0.25">
      <c r="A480" s="42"/>
      <c r="B480" s="43"/>
      <c r="C480" s="41"/>
      <c r="D480" s="35">
        <f t="shared" si="64"/>
        <v>5.3</v>
      </c>
      <c r="E480" s="37">
        <v>3.8</v>
      </c>
      <c r="F480" s="37">
        <v>0</v>
      </c>
      <c r="G480" s="37">
        <v>1.5</v>
      </c>
      <c r="H480" s="37">
        <v>0</v>
      </c>
      <c r="I480" s="37">
        <v>0</v>
      </c>
      <c r="J480" s="37">
        <v>0</v>
      </c>
      <c r="K480" s="37">
        <v>0</v>
      </c>
      <c r="L480" s="37">
        <v>0</v>
      </c>
      <c r="M480" s="37">
        <v>0</v>
      </c>
      <c r="N480" s="37">
        <v>0</v>
      </c>
      <c r="O480" s="5" t="s">
        <v>276</v>
      </c>
      <c r="P480" s="5" t="s">
        <v>11</v>
      </c>
      <c r="Q480" s="6"/>
    </row>
    <row r="481" spans="1:17" ht="74.25" customHeight="1" x14ac:dyDescent="0.25">
      <c r="A481" s="42"/>
      <c r="B481" s="43"/>
      <c r="C481" s="41"/>
      <c r="D481" s="35">
        <f t="shared" si="64"/>
        <v>47.5</v>
      </c>
      <c r="E481" s="37">
        <v>0</v>
      </c>
      <c r="F481" s="37">
        <v>0</v>
      </c>
      <c r="G481" s="37">
        <v>47.5</v>
      </c>
      <c r="H481" s="37">
        <v>0</v>
      </c>
      <c r="I481" s="37">
        <v>0</v>
      </c>
      <c r="J481" s="37">
        <v>0</v>
      </c>
      <c r="K481" s="37">
        <v>0</v>
      </c>
      <c r="L481" s="37">
        <v>0</v>
      </c>
      <c r="M481" s="37">
        <v>0</v>
      </c>
      <c r="N481" s="37">
        <v>0</v>
      </c>
      <c r="O481" s="5">
        <v>2021</v>
      </c>
      <c r="P481" s="5" t="s">
        <v>156</v>
      </c>
      <c r="Q481" s="6"/>
    </row>
    <row r="482" spans="1:17" ht="74.25" customHeight="1" x14ac:dyDescent="0.25">
      <c r="A482" s="42"/>
      <c r="B482" s="43"/>
      <c r="C482" s="41"/>
      <c r="D482" s="35">
        <f t="shared" si="64"/>
        <v>203.2</v>
      </c>
      <c r="E482" s="37">
        <v>203.2</v>
      </c>
      <c r="F482" s="37">
        <v>0</v>
      </c>
      <c r="G482" s="37">
        <v>0</v>
      </c>
      <c r="H482" s="37">
        <v>0</v>
      </c>
      <c r="I482" s="37">
        <v>0</v>
      </c>
      <c r="J482" s="37">
        <v>0</v>
      </c>
      <c r="K482" s="37">
        <v>0</v>
      </c>
      <c r="L482" s="37">
        <v>0</v>
      </c>
      <c r="M482" s="37">
        <v>0</v>
      </c>
      <c r="N482" s="37">
        <v>0</v>
      </c>
      <c r="O482" s="5">
        <v>2019</v>
      </c>
      <c r="P482" s="5" t="s">
        <v>140</v>
      </c>
      <c r="Q482" s="6"/>
    </row>
    <row r="483" spans="1:17" ht="74.25" customHeight="1" x14ac:dyDescent="0.25">
      <c r="A483" s="42"/>
      <c r="B483" s="43"/>
      <c r="C483" s="41"/>
      <c r="D483" s="35">
        <f t="shared" si="64"/>
        <v>20.7</v>
      </c>
      <c r="E483" s="37">
        <v>20.7</v>
      </c>
      <c r="F483" s="37">
        <v>0</v>
      </c>
      <c r="G483" s="37">
        <v>0</v>
      </c>
      <c r="H483" s="37">
        <v>0</v>
      </c>
      <c r="I483" s="37">
        <v>0</v>
      </c>
      <c r="J483" s="37">
        <v>0</v>
      </c>
      <c r="K483" s="37">
        <v>0</v>
      </c>
      <c r="L483" s="37">
        <v>0</v>
      </c>
      <c r="M483" s="37">
        <v>0</v>
      </c>
      <c r="N483" s="37">
        <v>0</v>
      </c>
      <c r="O483" s="5">
        <v>2019</v>
      </c>
      <c r="P483" s="5" t="s">
        <v>146</v>
      </c>
      <c r="Q483" s="6"/>
    </row>
    <row r="484" spans="1:17" ht="74.25" customHeight="1" x14ac:dyDescent="0.25">
      <c r="A484" s="42"/>
      <c r="B484" s="43"/>
      <c r="C484" s="41"/>
      <c r="D484" s="35">
        <f t="shared" si="64"/>
        <v>181.7</v>
      </c>
      <c r="E484" s="37">
        <v>0</v>
      </c>
      <c r="F484" s="37">
        <v>0</v>
      </c>
      <c r="G484" s="37">
        <v>181.7</v>
      </c>
      <c r="H484" s="37">
        <v>0</v>
      </c>
      <c r="I484" s="37">
        <v>0</v>
      </c>
      <c r="J484" s="37">
        <v>0</v>
      </c>
      <c r="K484" s="37">
        <v>0</v>
      </c>
      <c r="L484" s="37">
        <v>0</v>
      </c>
      <c r="M484" s="37">
        <v>0</v>
      </c>
      <c r="N484" s="37">
        <v>0</v>
      </c>
      <c r="O484" s="5">
        <v>2021</v>
      </c>
      <c r="P484" s="5" t="s">
        <v>9</v>
      </c>
      <c r="Q484" s="6"/>
    </row>
    <row r="485" spans="1:17" ht="74.25" customHeight="1" x14ac:dyDescent="0.25">
      <c r="A485" s="42"/>
      <c r="B485" s="43"/>
      <c r="C485" s="41"/>
      <c r="D485" s="35">
        <f t="shared" si="64"/>
        <v>757.5</v>
      </c>
      <c r="E485" s="37">
        <v>173.9</v>
      </c>
      <c r="F485" s="37">
        <v>198.1</v>
      </c>
      <c r="G485" s="37">
        <v>183.7</v>
      </c>
      <c r="H485" s="37">
        <v>201.8</v>
      </c>
      <c r="I485" s="37">
        <v>0</v>
      </c>
      <c r="J485" s="37">
        <v>0</v>
      </c>
      <c r="K485" s="37">
        <v>0</v>
      </c>
      <c r="L485" s="37">
        <v>0</v>
      </c>
      <c r="M485" s="37">
        <v>0</v>
      </c>
      <c r="N485" s="37">
        <v>0</v>
      </c>
      <c r="O485" s="5" t="s">
        <v>269</v>
      </c>
      <c r="P485" s="5" t="s">
        <v>16</v>
      </c>
      <c r="Q485" s="6"/>
    </row>
    <row r="486" spans="1:17" ht="74.25" customHeight="1" x14ac:dyDescent="0.25">
      <c r="A486" s="42"/>
      <c r="B486" s="43" t="s">
        <v>114</v>
      </c>
      <c r="C486" s="41"/>
      <c r="D486" s="35">
        <f t="shared" si="64"/>
        <v>14617.7</v>
      </c>
      <c r="E486" s="37">
        <f>E487+E488+E489+E490+E491+E492+E493+E494+E495+E498+E499+E500+E501+E502+E503+E504+E507+E496</f>
        <v>2257.4</v>
      </c>
      <c r="F486" s="37">
        <f>F487+F488+F489+F490+F491+F492+F493+F494+F495+F498+F499+F500+F501+F502+F503+F504+F507+F496</f>
        <v>2129.2999999999997</v>
      </c>
      <c r="G486" s="37">
        <f>G487+G488+G489+G490+G491+G492+G493+G494+G495+G498+G499+G500+G501+G502+G503+G504+G507+G496</f>
        <v>2955.5</v>
      </c>
      <c r="H486" s="37">
        <f>H487+H488+H489+H490+H491+H492+H493+H494+H495+H498+H499+H500+H501+H502+H503+H504+H507+H496+H497+H505</f>
        <v>3158.2000000000003</v>
      </c>
      <c r="I486" s="37">
        <f>I487+I488+I489+I490+I491+I492+I493+I494+I495+I498+I499+I500+I501+I502+I503+I504+I507+I496+I506</f>
        <v>4117.3</v>
      </c>
      <c r="J486" s="37">
        <f>J487+J488+J489+J490+J491+J492+J493+J494+J495+J498+J499+J500+J501+J502+J503+J504+J507+J496+J506</f>
        <v>0</v>
      </c>
      <c r="K486" s="37">
        <f>K487+K488+K489+K490+K491+K492+K493+K494+K495+K498+K499+K500+K501+K502+K503+K504+K507+K496+K506</f>
        <v>0</v>
      </c>
      <c r="L486" s="37">
        <f>L487+L488+L489+L490+L491+L492+L493+L494+L495+L498+L499+L500+L501+L502+L503+L504+L507+L496+L506</f>
        <v>0</v>
      </c>
      <c r="M486" s="37">
        <f>M487+M488+M489+M490+M491+M492+M493+M494+M495+M498+M499+M500+M501+M502+M503+M504+M507+M496+M506</f>
        <v>0</v>
      </c>
      <c r="N486" s="37">
        <v>0</v>
      </c>
      <c r="O486" s="5" t="s">
        <v>270</v>
      </c>
      <c r="P486" s="5" t="s">
        <v>38</v>
      </c>
      <c r="Q486" s="34">
        <v>1</v>
      </c>
    </row>
    <row r="487" spans="1:17" ht="74.25" customHeight="1" x14ac:dyDescent="0.25">
      <c r="A487" s="42"/>
      <c r="B487" s="43"/>
      <c r="C487" s="41"/>
      <c r="D487" s="35">
        <f t="shared" si="64"/>
        <v>1781.1000000000001</v>
      </c>
      <c r="E487" s="37">
        <v>291.3</v>
      </c>
      <c r="F487" s="37">
        <v>309.8</v>
      </c>
      <c r="G487" s="37">
        <v>337.3</v>
      </c>
      <c r="H487" s="37">
        <v>365.2</v>
      </c>
      <c r="I487" s="37">
        <v>477.5</v>
      </c>
      <c r="J487" s="37">
        <v>0</v>
      </c>
      <c r="K487" s="37">
        <v>0</v>
      </c>
      <c r="L487" s="37">
        <v>0</v>
      </c>
      <c r="M487" s="37">
        <v>0</v>
      </c>
      <c r="N487" s="37">
        <v>0</v>
      </c>
      <c r="O487" s="5" t="s">
        <v>270</v>
      </c>
      <c r="P487" s="5" t="s">
        <v>10</v>
      </c>
      <c r="Q487" s="6"/>
    </row>
    <row r="488" spans="1:17" ht="74.25" customHeight="1" x14ac:dyDescent="0.25">
      <c r="A488" s="42"/>
      <c r="B488" s="43"/>
      <c r="C488" s="41"/>
      <c r="D488" s="35">
        <f t="shared" si="64"/>
        <v>315.2</v>
      </c>
      <c r="E488" s="37">
        <v>18.100000000000001</v>
      </c>
      <c r="F488" s="37">
        <v>19</v>
      </c>
      <c r="G488" s="37">
        <v>124.1</v>
      </c>
      <c r="H488" s="37">
        <v>0</v>
      </c>
      <c r="I488" s="37">
        <v>154</v>
      </c>
      <c r="J488" s="37">
        <v>0</v>
      </c>
      <c r="K488" s="37">
        <v>0</v>
      </c>
      <c r="L488" s="37">
        <v>0</v>
      </c>
      <c r="M488" s="37">
        <v>0</v>
      </c>
      <c r="N488" s="37">
        <v>0</v>
      </c>
      <c r="O488" s="5" t="s">
        <v>278</v>
      </c>
      <c r="P488" s="5" t="s">
        <v>155</v>
      </c>
      <c r="Q488" s="6"/>
    </row>
    <row r="489" spans="1:17" ht="74.25" customHeight="1" x14ac:dyDescent="0.25">
      <c r="A489" s="42"/>
      <c r="B489" s="43"/>
      <c r="C489" s="41"/>
      <c r="D489" s="35">
        <f t="shared" si="64"/>
        <v>940.9</v>
      </c>
      <c r="E489" s="37">
        <v>78</v>
      </c>
      <c r="F489" s="37">
        <v>135</v>
      </c>
      <c r="G489" s="37">
        <v>201</v>
      </c>
      <c r="H489" s="37">
        <v>213</v>
      </c>
      <c r="I489" s="37">
        <v>313.89999999999998</v>
      </c>
      <c r="J489" s="37">
        <v>0</v>
      </c>
      <c r="K489" s="37">
        <v>0</v>
      </c>
      <c r="L489" s="37">
        <v>0</v>
      </c>
      <c r="M489" s="37">
        <v>0</v>
      </c>
      <c r="N489" s="37">
        <v>0</v>
      </c>
      <c r="O489" s="5" t="s">
        <v>270</v>
      </c>
      <c r="P489" s="5" t="s">
        <v>32</v>
      </c>
      <c r="Q489" s="6"/>
    </row>
    <row r="490" spans="1:17" ht="74.25" customHeight="1" x14ac:dyDescent="0.25">
      <c r="A490" s="42"/>
      <c r="B490" s="43"/>
      <c r="C490" s="41"/>
      <c r="D490" s="35">
        <f t="shared" si="64"/>
        <v>496.7</v>
      </c>
      <c r="E490" s="37">
        <v>40.5</v>
      </c>
      <c r="F490" s="37">
        <v>59</v>
      </c>
      <c r="G490" s="37">
        <v>231.9</v>
      </c>
      <c r="H490" s="37">
        <v>76.599999999999994</v>
      </c>
      <c r="I490" s="37">
        <v>88.7</v>
      </c>
      <c r="J490" s="37">
        <v>0</v>
      </c>
      <c r="K490" s="37">
        <v>0</v>
      </c>
      <c r="L490" s="37">
        <v>0</v>
      </c>
      <c r="M490" s="37">
        <v>0</v>
      </c>
      <c r="N490" s="37">
        <v>0</v>
      </c>
      <c r="O490" s="5" t="s">
        <v>270</v>
      </c>
      <c r="P490" s="5" t="s">
        <v>8</v>
      </c>
      <c r="Q490" s="6"/>
    </row>
    <row r="491" spans="1:17" ht="74.25" customHeight="1" x14ac:dyDescent="0.25">
      <c r="A491" s="42"/>
      <c r="B491" s="43"/>
      <c r="C491" s="41"/>
      <c r="D491" s="35">
        <f t="shared" si="64"/>
        <v>1382.6</v>
      </c>
      <c r="E491" s="37">
        <v>193.3</v>
      </c>
      <c r="F491" s="37">
        <v>142</v>
      </c>
      <c r="G491" s="37">
        <v>147.5</v>
      </c>
      <c r="H491" s="37">
        <v>410.8</v>
      </c>
      <c r="I491" s="37">
        <v>489</v>
      </c>
      <c r="J491" s="37">
        <v>0</v>
      </c>
      <c r="K491" s="37">
        <v>0</v>
      </c>
      <c r="L491" s="37">
        <v>0</v>
      </c>
      <c r="M491" s="37">
        <v>0</v>
      </c>
      <c r="N491" s="37">
        <v>0</v>
      </c>
      <c r="O491" s="5" t="s">
        <v>270</v>
      </c>
      <c r="P491" s="5" t="s">
        <v>26</v>
      </c>
      <c r="Q491" s="6"/>
    </row>
    <row r="492" spans="1:17" ht="74.25" customHeight="1" x14ac:dyDescent="0.25">
      <c r="A492" s="42"/>
      <c r="B492" s="43"/>
      <c r="C492" s="41"/>
      <c r="D492" s="35">
        <f t="shared" si="64"/>
        <v>709.3</v>
      </c>
      <c r="E492" s="37">
        <v>0</v>
      </c>
      <c r="F492" s="37">
        <v>0</v>
      </c>
      <c r="G492" s="37">
        <v>326.2</v>
      </c>
      <c r="H492" s="37">
        <v>383.1</v>
      </c>
      <c r="I492" s="37">
        <v>0</v>
      </c>
      <c r="J492" s="37">
        <v>0</v>
      </c>
      <c r="K492" s="37">
        <v>0</v>
      </c>
      <c r="L492" s="37">
        <v>0</v>
      </c>
      <c r="M492" s="37">
        <v>0</v>
      </c>
      <c r="N492" s="37">
        <v>0</v>
      </c>
      <c r="O492" s="5" t="s">
        <v>283</v>
      </c>
      <c r="P492" s="5" t="s">
        <v>156</v>
      </c>
      <c r="Q492" s="6"/>
    </row>
    <row r="493" spans="1:17" ht="74.25" customHeight="1" x14ac:dyDescent="0.25">
      <c r="A493" s="42"/>
      <c r="B493" s="43"/>
      <c r="C493" s="41"/>
      <c r="D493" s="35">
        <f t="shared" si="64"/>
        <v>220.79999999999998</v>
      </c>
      <c r="E493" s="37">
        <v>50</v>
      </c>
      <c r="F493" s="37">
        <v>72.099999999999994</v>
      </c>
      <c r="G493" s="37">
        <v>66.3</v>
      </c>
      <c r="H493" s="37">
        <v>32.4</v>
      </c>
      <c r="I493" s="37">
        <v>0</v>
      </c>
      <c r="J493" s="37">
        <v>0</v>
      </c>
      <c r="K493" s="37">
        <v>0</v>
      </c>
      <c r="L493" s="37">
        <v>0</v>
      </c>
      <c r="M493" s="37">
        <v>0</v>
      </c>
      <c r="N493" s="37">
        <v>0</v>
      </c>
      <c r="O493" s="5" t="s">
        <v>269</v>
      </c>
      <c r="P493" s="5" t="s">
        <v>146</v>
      </c>
      <c r="Q493" s="6"/>
    </row>
    <row r="494" spans="1:17" ht="74.25" customHeight="1" x14ac:dyDescent="0.25">
      <c r="A494" s="42"/>
      <c r="B494" s="43"/>
      <c r="C494" s="41"/>
      <c r="D494" s="35">
        <f t="shared" si="64"/>
        <v>1123.8</v>
      </c>
      <c r="E494" s="37">
        <v>174</v>
      </c>
      <c r="F494" s="37">
        <v>211.6</v>
      </c>
      <c r="G494" s="37">
        <v>210</v>
      </c>
      <c r="H494" s="37">
        <v>235.2</v>
      </c>
      <c r="I494" s="37">
        <v>293</v>
      </c>
      <c r="J494" s="37">
        <v>0</v>
      </c>
      <c r="K494" s="37">
        <v>0</v>
      </c>
      <c r="L494" s="37">
        <v>0</v>
      </c>
      <c r="M494" s="37">
        <v>0</v>
      </c>
      <c r="N494" s="37">
        <v>0</v>
      </c>
      <c r="O494" s="5" t="s">
        <v>270</v>
      </c>
      <c r="P494" s="5" t="s">
        <v>4</v>
      </c>
      <c r="Q494" s="6"/>
    </row>
    <row r="495" spans="1:17" ht="74.25" customHeight="1" x14ac:dyDescent="0.25">
      <c r="A495" s="42"/>
      <c r="B495" s="43"/>
      <c r="C495" s="41"/>
      <c r="D495" s="35">
        <f t="shared" si="64"/>
        <v>984.7</v>
      </c>
      <c r="E495" s="37">
        <v>139.9</v>
      </c>
      <c r="F495" s="37">
        <v>146.1</v>
      </c>
      <c r="G495" s="37">
        <v>283.7</v>
      </c>
      <c r="H495" s="37">
        <v>163.19999999999999</v>
      </c>
      <c r="I495" s="37">
        <v>251.8</v>
      </c>
      <c r="J495" s="37">
        <v>0</v>
      </c>
      <c r="K495" s="37">
        <v>0</v>
      </c>
      <c r="L495" s="37">
        <v>0</v>
      </c>
      <c r="M495" s="37">
        <v>0</v>
      </c>
      <c r="N495" s="37">
        <v>0</v>
      </c>
      <c r="O495" s="5" t="s">
        <v>270</v>
      </c>
      <c r="P495" s="5" t="s">
        <v>5</v>
      </c>
      <c r="Q495" s="6"/>
    </row>
    <row r="496" spans="1:17" ht="74.25" customHeight="1" x14ac:dyDescent="0.25">
      <c r="A496" s="42"/>
      <c r="B496" s="43"/>
      <c r="C496" s="41"/>
      <c r="D496" s="35">
        <f t="shared" si="64"/>
        <v>220.9</v>
      </c>
      <c r="E496" s="37">
        <v>0</v>
      </c>
      <c r="F496" s="37">
        <v>0</v>
      </c>
      <c r="G496" s="37">
        <v>0</v>
      </c>
      <c r="H496" s="37">
        <v>0</v>
      </c>
      <c r="I496" s="37">
        <v>220.9</v>
      </c>
      <c r="J496" s="37">
        <v>0</v>
      </c>
      <c r="K496" s="37">
        <v>0</v>
      </c>
      <c r="L496" s="37">
        <v>0</v>
      </c>
      <c r="M496" s="37">
        <v>0</v>
      </c>
      <c r="N496" s="37">
        <v>0</v>
      </c>
      <c r="O496" s="5">
        <v>2023</v>
      </c>
      <c r="P496" s="5" t="s">
        <v>16</v>
      </c>
      <c r="Q496" s="6"/>
    </row>
    <row r="497" spans="1:17" ht="74.25" customHeight="1" x14ac:dyDescent="0.25">
      <c r="A497" s="42"/>
      <c r="B497" s="43"/>
      <c r="C497" s="41"/>
      <c r="D497" s="35">
        <f t="shared" si="64"/>
        <v>440.5</v>
      </c>
      <c r="E497" s="37">
        <v>95.9</v>
      </c>
      <c r="F497" s="37">
        <v>108.7</v>
      </c>
      <c r="G497" s="37">
        <v>114.2</v>
      </c>
      <c r="H497" s="37">
        <v>121.7</v>
      </c>
      <c r="I497" s="37">
        <v>0</v>
      </c>
      <c r="J497" s="37">
        <v>0</v>
      </c>
      <c r="K497" s="37">
        <v>0</v>
      </c>
      <c r="L497" s="37">
        <v>0</v>
      </c>
      <c r="M497" s="37">
        <v>0</v>
      </c>
      <c r="N497" s="37">
        <v>0</v>
      </c>
      <c r="O497" s="5" t="s">
        <v>269</v>
      </c>
      <c r="P497" s="5" t="s">
        <v>9</v>
      </c>
      <c r="Q497" s="6"/>
    </row>
    <row r="498" spans="1:17" ht="74.25" customHeight="1" x14ac:dyDescent="0.25">
      <c r="A498" s="42"/>
      <c r="B498" s="43"/>
      <c r="C498" s="41"/>
      <c r="D498" s="35">
        <f t="shared" si="64"/>
        <v>148.30000000000001</v>
      </c>
      <c r="E498" s="37">
        <v>0</v>
      </c>
      <c r="F498" s="37">
        <v>0</v>
      </c>
      <c r="G498" s="37">
        <v>0</v>
      </c>
      <c r="H498" s="37">
        <v>0</v>
      </c>
      <c r="I498" s="37">
        <v>148.30000000000001</v>
      </c>
      <c r="J498" s="37">
        <v>0</v>
      </c>
      <c r="K498" s="37">
        <v>0</v>
      </c>
      <c r="L498" s="37">
        <v>0</v>
      </c>
      <c r="M498" s="37">
        <v>0</v>
      </c>
      <c r="N498" s="37">
        <v>0</v>
      </c>
      <c r="O498" s="5">
        <v>2023</v>
      </c>
      <c r="P498" s="5" t="s">
        <v>302</v>
      </c>
      <c r="Q498" s="6"/>
    </row>
    <row r="499" spans="1:17" ht="74.25" customHeight="1" x14ac:dyDescent="0.25">
      <c r="A499" s="42"/>
      <c r="B499" s="43"/>
      <c r="C499" s="41"/>
      <c r="D499" s="35">
        <f t="shared" si="64"/>
        <v>234.7</v>
      </c>
      <c r="E499" s="37">
        <v>195.1</v>
      </c>
      <c r="F499" s="37">
        <v>39.6</v>
      </c>
      <c r="G499" s="37">
        <v>0</v>
      </c>
      <c r="H499" s="37">
        <v>0</v>
      </c>
      <c r="I499" s="37">
        <v>0</v>
      </c>
      <c r="J499" s="37">
        <v>0</v>
      </c>
      <c r="K499" s="37">
        <v>0</v>
      </c>
      <c r="L499" s="37">
        <v>0</v>
      </c>
      <c r="M499" s="37">
        <v>0</v>
      </c>
      <c r="N499" s="37">
        <v>0</v>
      </c>
      <c r="O499" s="5" t="s">
        <v>268</v>
      </c>
      <c r="P499" s="5" t="s">
        <v>140</v>
      </c>
      <c r="Q499" s="6"/>
    </row>
    <row r="500" spans="1:17" ht="74.25" customHeight="1" x14ac:dyDescent="0.25">
      <c r="A500" s="42"/>
      <c r="B500" s="43"/>
      <c r="C500" s="41"/>
      <c r="D500" s="35">
        <f t="shared" si="64"/>
        <v>2573.6999999999998</v>
      </c>
      <c r="E500" s="37">
        <v>469.1</v>
      </c>
      <c r="F500" s="37">
        <v>402</v>
      </c>
      <c r="G500" s="37">
        <v>462.6</v>
      </c>
      <c r="H500" s="37">
        <v>548.9</v>
      </c>
      <c r="I500" s="37">
        <v>691.1</v>
      </c>
      <c r="J500" s="37">
        <v>0</v>
      </c>
      <c r="K500" s="37">
        <v>0</v>
      </c>
      <c r="L500" s="37">
        <v>0</v>
      </c>
      <c r="M500" s="37">
        <v>0</v>
      </c>
      <c r="N500" s="37">
        <v>0</v>
      </c>
      <c r="O500" s="5" t="s">
        <v>270</v>
      </c>
      <c r="P500" s="5" t="s">
        <v>13</v>
      </c>
      <c r="Q500" s="6"/>
    </row>
    <row r="501" spans="1:17" ht="104.25" customHeight="1" x14ac:dyDescent="0.25">
      <c r="A501" s="42"/>
      <c r="B501" s="43"/>
      <c r="C501" s="41"/>
      <c r="D501" s="35">
        <f t="shared" si="64"/>
        <v>132.4</v>
      </c>
      <c r="E501" s="37">
        <v>101.4</v>
      </c>
      <c r="F501" s="37">
        <v>31</v>
      </c>
      <c r="G501" s="37">
        <v>0</v>
      </c>
      <c r="H501" s="37">
        <v>0</v>
      </c>
      <c r="I501" s="37">
        <v>0</v>
      </c>
      <c r="J501" s="37">
        <v>0</v>
      </c>
      <c r="K501" s="37">
        <v>0</v>
      </c>
      <c r="L501" s="37">
        <v>0</v>
      </c>
      <c r="M501" s="37">
        <v>0</v>
      </c>
      <c r="N501" s="37">
        <v>0</v>
      </c>
      <c r="O501" s="5" t="s">
        <v>268</v>
      </c>
      <c r="P501" s="5" t="s">
        <v>230</v>
      </c>
      <c r="Q501" s="6"/>
    </row>
    <row r="502" spans="1:17" ht="74.25" customHeight="1" x14ac:dyDescent="0.25">
      <c r="A502" s="42"/>
      <c r="B502" s="43"/>
      <c r="C502" s="41"/>
      <c r="D502" s="35">
        <f t="shared" si="64"/>
        <v>2207</v>
      </c>
      <c r="E502" s="37">
        <v>395.2</v>
      </c>
      <c r="F502" s="37">
        <v>421.6</v>
      </c>
      <c r="G502" s="37">
        <v>414.2</v>
      </c>
      <c r="H502" s="37">
        <v>440</v>
      </c>
      <c r="I502" s="37">
        <v>536</v>
      </c>
      <c r="J502" s="37">
        <v>0</v>
      </c>
      <c r="K502" s="37">
        <v>0</v>
      </c>
      <c r="L502" s="37">
        <v>0</v>
      </c>
      <c r="M502" s="37">
        <v>0</v>
      </c>
      <c r="N502" s="37">
        <v>0</v>
      </c>
      <c r="O502" s="5" t="s">
        <v>270</v>
      </c>
      <c r="P502" s="5" t="s">
        <v>12</v>
      </c>
      <c r="Q502" s="6"/>
    </row>
    <row r="503" spans="1:17" ht="74.25" customHeight="1" x14ac:dyDescent="0.25">
      <c r="A503" s="42"/>
      <c r="B503" s="43"/>
      <c r="C503" s="41"/>
      <c r="D503" s="35">
        <f t="shared" si="64"/>
        <v>271.70000000000005</v>
      </c>
      <c r="E503" s="37">
        <v>69.3</v>
      </c>
      <c r="F503" s="37">
        <v>100</v>
      </c>
      <c r="G503" s="37">
        <v>102.4</v>
      </c>
      <c r="H503" s="37">
        <v>0</v>
      </c>
      <c r="I503" s="37">
        <v>0</v>
      </c>
      <c r="J503" s="37">
        <v>0</v>
      </c>
      <c r="K503" s="37">
        <v>0</v>
      </c>
      <c r="L503" s="37">
        <v>0</v>
      </c>
      <c r="M503" s="37">
        <v>0</v>
      </c>
      <c r="N503" s="37">
        <v>0</v>
      </c>
      <c r="O503" s="5" t="s">
        <v>266</v>
      </c>
      <c r="P503" s="5" t="s">
        <v>15</v>
      </c>
      <c r="Q503" s="6"/>
    </row>
    <row r="504" spans="1:17" ht="74.25" customHeight="1" x14ac:dyDescent="0.25">
      <c r="A504" s="42"/>
      <c r="B504" s="43"/>
      <c r="C504" s="41"/>
      <c r="D504" s="35">
        <f t="shared" si="64"/>
        <v>286.5</v>
      </c>
      <c r="E504" s="37">
        <v>42.2</v>
      </c>
      <c r="F504" s="37">
        <v>40.5</v>
      </c>
      <c r="G504" s="37">
        <v>48.3</v>
      </c>
      <c r="H504" s="37">
        <v>0</v>
      </c>
      <c r="I504" s="37">
        <v>155.5</v>
      </c>
      <c r="J504" s="37">
        <v>0</v>
      </c>
      <c r="K504" s="37">
        <v>0</v>
      </c>
      <c r="L504" s="37">
        <v>0</v>
      </c>
      <c r="M504" s="37">
        <v>0</v>
      </c>
      <c r="N504" s="37">
        <v>0</v>
      </c>
      <c r="O504" s="5" t="s">
        <v>278</v>
      </c>
      <c r="P504" s="5" t="s">
        <v>21</v>
      </c>
      <c r="Q504" s="6"/>
    </row>
    <row r="505" spans="1:17" ht="95.25" customHeight="1" x14ac:dyDescent="0.25">
      <c r="A505" s="42"/>
      <c r="B505" s="43"/>
      <c r="C505" s="41"/>
      <c r="D505" s="35">
        <f t="shared" si="64"/>
        <v>495.20000000000005</v>
      </c>
      <c r="E505" s="37">
        <v>115</v>
      </c>
      <c r="F505" s="37">
        <v>99.8</v>
      </c>
      <c r="G505" s="37">
        <v>112.3</v>
      </c>
      <c r="H505" s="37">
        <v>168.1</v>
      </c>
      <c r="I505" s="37">
        <v>0</v>
      </c>
      <c r="J505" s="37">
        <v>0</v>
      </c>
      <c r="K505" s="37">
        <v>0</v>
      </c>
      <c r="L505" s="37">
        <v>0</v>
      </c>
      <c r="M505" s="37">
        <v>0</v>
      </c>
      <c r="N505" s="37">
        <v>0</v>
      </c>
      <c r="O505" s="5" t="s">
        <v>269</v>
      </c>
      <c r="P505" s="5" t="s">
        <v>19</v>
      </c>
      <c r="Q505" s="6"/>
    </row>
    <row r="506" spans="1:17" ht="74.25" customHeight="1" x14ac:dyDescent="0.25">
      <c r="A506" s="42"/>
      <c r="B506" s="43"/>
      <c r="C506" s="41"/>
      <c r="D506" s="35">
        <f t="shared" si="64"/>
        <v>168.9</v>
      </c>
      <c r="E506" s="37">
        <v>0</v>
      </c>
      <c r="F506" s="37">
        <v>0</v>
      </c>
      <c r="G506" s="37">
        <v>0</v>
      </c>
      <c r="H506" s="37">
        <v>0</v>
      </c>
      <c r="I506" s="37">
        <v>168.9</v>
      </c>
      <c r="J506" s="37">
        <v>0</v>
      </c>
      <c r="K506" s="37">
        <v>0</v>
      </c>
      <c r="L506" s="37">
        <v>0</v>
      </c>
      <c r="M506" s="37">
        <v>0</v>
      </c>
      <c r="N506" s="37">
        <v>0</v>
      </c>
      <c r="O506" s="5">
        <v>2023</v>
      </c>
      <c r="P506" s="5" t="s">
        <v>23</v>
      </c>
      <c r="Q506" s="6"/>
    </row>
    <row r="507" spans="1:17" ht="102.75" customHeight="1" x14ac:dyDescent="0.25">
      <c r="A507" s="42"/>
      <c r="B507" s="43"/>
      <c r="C507" s="41"/>
      <c r="D507" s="35">
        <f t="shared" si="64"/>
        <v>128.69999999999999</v>
      </c>
      <c r="E507" s="37">
        <v>0</v>
      </c>
      <c r="F507" s="37">
        <v>0</v>
      </c>
      <c r="G507" s="37">
        <v>0</v>
      </c>
      <c r="H507" s="37">
        <v>0</v>
      </c>
      <c r="I507" s="37">
        <v>128.69999999999999</v>
      </c>
      <c r="J507" s="37">
        <v>0</v>
      </c>
      <c r="K507" s="37">
        <v>0</v>
      </c>
      <c r="L507" s="37">
        <v>0</v>
      </c>
      <c r="M507" s="37">
        <v>0</v>
      </c>
      <c r="N507" s="37">
        <v>0</v>
      </c>
      <c r="O507" s="5">
        <v>2023</v>
      </c>
      <c r="P507" s="5" t="s">
        <v>292</v>
      </c>
      <c r="Q507" s="6"/>
    </row>
    <row r="508" spans="1:17" ht="74.25" customHeight="1" x14ac:dyDescent="0.25">
      <c r="A508" s="42"/>
      <c r="B508" s="43" t="s">
        <v>231</v>
      </c>
      <c r="C508" s="41"/>
      <c r="D508" s="35">
        <f t="shared" si="64"/>
        <v>9010.7000000000007</v>
      </c>
      <c r="E508" s="37">
        <f>E509+E511+E512+E513+E514+E515+E517+E518+E519+E520+E521+E522+E523+E524+E525+E526+E527+E529</f>
        <v>267.3</v>
      </c>
      <c r="F508" s="37">
        <f>F509+F511+F512+F513+F514+F515+F517+F518+F519+F520+F521+F522+F523+F524+F525+F526+F527+F529</f>
        <v>638.1</v>
      </c>
      <c r="G508" s="37">
        <f>G509+G511+G512+G513+G514+G515+G517+G518+G519+G520+G521+G522+G523+G524+G525+G526+G527+G529</f>
        <v>2466.4999999999995</v>
      </c>
      <c r="H508" s="37">
        <f>H509+H511+H512+H513+H514+H515+H517+H518+H519+H520+H521+H522+H523+H524+H525+H526+H527+H529+H528+H516</f>
        <v>5508.6</v>
      </c>
      <c r="I508" s="37">
        <f>I509+I511+I512+I513+I514+I515+I517+I518+I519+I520+I521+I522+I523+I524+I525+I526+I527+I529+I510</f>
        <v>130.19999999999999</v>
      </c>
      <c r="J508" s="37">
        <f>J509+J511+J512+J513+J514+J515+J517+J518+J519+J520+J521+J522+J523+J524+J525+J526+J527+J529+J510</f>
        <v>0</v>
      </c>
      <c r="K508" s="37">
        <f t="shared" ref="K508:M508" si="68">K509+K511+K512+K513+K514+K515+K517+K518+K519+K520+K521+K522+K523+K524+K525+K526+K527+K529+K510</f>
        <v>0</v>
      </c>
      <c r="L508" s="37">
        <f t="shared" si="68"/>
        <v>0</v>
      </c>
      <c r="M508" s="37">
        <f t="shared" si="68"/>
        <v>0</v>
      </c>
      <c r="N508" s="37">
        <v>0</v>
      </c>
      <c r="O508" s="5" t="s">
        <v>270</v>
      </c>
      <c r="P508" s="5" t="s">
        <v>38</v>
      </c>
      <c r="Q508" s="34">
        <v>1</v>
      </c>
    </row>
    <row r="509" spans="1:17" ht="74.25" customHeight="1" x14ac:dyDescent="0.25">
      <c r="A509" s="42"/>
      <c r="B509" s="43"/>
      <c r="C509" s="41"/>
      <c r="D509" s="35">
        <f t="shared" si="64"/>
        <v>7526</v>
      </c>
      <c r="E509" s="37">
        <v>0</v>
      </c>
      <c r="F509" s="37">
        <v>54.2</v>
      </c>
      <c r="G509" s="37">
        <v>2199</v>
      </c>
      <c r="H509" s="37">
        <v>5272.8</v>
      </c>
      <c r="I509" s="37">
        <v>0</v>
      </c>
      <c r="J509" s="37">
        <v>0</v>
      </c>
      <c r="K509" s="37">
        <v>0</v>
      </c>
      <c r="L509" s="37">
        <v>0</v>
      </c>
      <c r="M509" s="37">
        <v>0</v>
      </c>
      <c r="N509" s="37">
        <v>0</v>
      </c>
      <c r="O509" s="5" t="s">
        <v>285</v>
      </c>
      <c r="P509" s="5" t="s">
        <v>308</v>
      </c>
      <c r="Q509" s="6"/>
    </row>
    <row r="510" spans="1:17" ht="74.25" customHeight="1" x14ac:dyDescent="0.25">
      <c r="A510" s="42"/>
      <c r="B510" s="43"/>
      <c r="C510" s="41"/>
      <c r="D510" s="35">
        <f t="shared" si="64"/>
        <v>6</v>
      </c>
      <c r="E510" s="37">
        <v>0</v>
      </c>
      <c r="F510" s="37">
        <v>0</v>
      </c>
      <c r="G510" s="37">
        <v>0</v>
      </c>
      <c r="H510" s="37">
        <v>0</v>
      </c>
      <c r="I510" s="37">
        <v>6</v>
      </c>
      <c r="J510" s="37">
        <v>0</v>
      </c>
      <c r="K510" s="37">
        <v>0</v>
      </c>
      <c r="L510" s="37">
        <v>0</v>
      </c>
      <c r="M510" s="37">
        <v>0</v>
      </c>
      <c r="N510" s="37">
        <v>0</v>
      </c>
      <c r="O510" s="5">
        <v>2023</v>
      </c>
      <c r="P510" s="5" t="s">
        <v>16</v>
      </c>
      <c r="Q510" s="6"/>
    </row>
    <row r="511" spans="1:17" ht="74.25" customHeight="1" x14ac:dyDescent="0.25">
      <c r="A511" s="42"/>
      <c r="B511" s="43"/>
      <c r="C511" s="41"/>
      <c r="D511" s="35">
        <f t="shared" si="64"/>
        <v>69.5</v>
      </c>
      <c r="E511" s="37">
        <v>15</v>
      </c>
      <c r="F511" s="37">
        <v>18.2</v>
      </c>
      <c r="G511" s="37">
        <v>10.1</v>
      </c>
      <c r="H511" s="37">
        <v>12.9</v>
      </c>
      <c r="I511" s="37">
        <v>13.3</v>
      </c>
      <c r="J511" s="37">
        <v>0</v>
      </c>
      <c r="K511" s="37">
        <v>0</v>
      </c>
      <c r="L511" s="37">
        <v>0</v>
      </c>
      <c r="M511" s="37">
        <v>0</v>
      </c>
      <c r="N511" s="37">
        <v>0</v>
      </c>
      <c r="O511" s="5" t="s">
        <v>270</v>
      </c>
      <c r="P511" s="5" t="s">
        <v>12</v>
      </c>
      <c r="Q511" s="6"/>
    </row>
    <row r="512" spans="1:17" ht="74.25" customHeight="1" x14ac:dyDescent="0.25">
      <c r="A512" s="42"/>
      <c r="B512" s="43"/>
      <c r="C512" s="41"/>
      <c r="D512" s="35">
        <f t="shared" si="64"/>
        <v>33.200000000000003</v>
      </c>
      <c r="E512" s="37">
        <v>5.4</v>
      </c>
      <c r="F512" s="37">
        <v>5.4</v>
      </c>
      <c r="G512" s="37">
        <v>7.9</v>
      </c>
      <c r="H512" s="37">
        <v>6</v>
      </c>
      <c r="I512" s="37">
        <v>8.5</v>
      </c>
      <c r="J512" s="37">
        <v>0</v>
      </c>
      <c r="K512" s="37">
        <v>0</v>
      </c>
      <c r="L512" s="37">
        <v>0</v>
      </c>
      <c r="M512" s="37">
        <v>0</v>
      </c>
      <c r="N512" s="37">
        <v>0</v>
      </c>
      <c r="O512" s="5" t="s">
        <v>270</v>
      </c>
      <c r="P512" s="5" t="s">
        <v>26</v>
      </c>
      <c r="Q512" s="6"/>
    </row>
    <row r="513" spans="1:17" ht="74.25" customHeight="1" x14ac:dyDescent="0.25">
      <c r="A513" s="42"/>
      <c r="B513" s="43"/>
      <c r="C513" s="41"/>
      <c r="D513" s="35">
        <f t="shared" si="64"/>
        <v>4.9000000000000004</v>
      </c>
      <c r="E513" s="37">
        <v>4.9000000000000004</v>
      </c>
      <c r="F513" s="37">
        <v>0</v>
      </c>
      <c r="G513" s="37">
        <v>0</v>
      </c>
      <c r="H513" s="37">
        <v>0</v>
      </c>
      <c r="I513" s="37">
        <v>0</v>
      </c>
      <c r="J513" s="37">
        <v>0</v>
      </c>
      <c r="K513" s="37">
        <v>0</v>
      </c>
      <c r="L513" s="37">
        <v>0</v>
      </c>
      <c r="M513" s="37">
        <v>0</v>
      </c>
      <c r="N513" s="37">
        <v>0</v>
      </c>
      <c r="O513" s="5">
        <v>2019</v>
      </c>
      <c r="P513" s="5" t="s">
        <v>140</v>
      </c>
      <c r="Q513" s="6"/>
    </row>
    <row r="514" spans="1:17" ht="74.25" customHeight="1" x14ac:dyDescent="0.25">
      <c r="A514" s="42"/>
      <c r="B514" s="43"/>
      <c r="C514" s="41"/>
      <c r="D514" s="35">
        <f t="shared" si="64"/>
        <v>10.8</v>
      </c>
      <c r="E514" s="37">
        <v>3.8</v>
      </c>
      <c r="F514" s="37">
        <v>7</v>
      </c>
      <c r="G514" s="37">
        <v>0</v>
      </c>
      <c r="H514" s="37">
        <v>0</v>
      </c>
      <c r="I514" s="37">
        <v>0</v>
      </c>
      <c r="J514" s="37">
        <v>0</v>
      </c>
      <c r="K514" s="37">
        <v>0</v>
      </c>
      <c r="L514" s="37">
        <v>0</v>
      </c>
      <c r="M514" s="37">
        <v>0</v>
      </c>
      <c r="N514" s="37">
        <v>0</v>
      </c>
      <c r="O514" s="5" t="s">
        <v>268</v>
      </c>
      <c r="P514" s="5" t="s">
        <v>14</v>
      </c>
      <c r="Q514" s="6"/>
    </row>
    <row r="515" spans="1:17" ht="74.25" customHeight="1" x14ac:dyDescent="0.25">
      <c r="A515" s="42"/>
      <c r="B515" s="43"/>
      <c r="C515" s="41"/>
      <c r="D515" s="35">
        <f t="shared" si="64"/>
        <v>332.6</v>
      </c>
      <c r="E515" s="37">
        <v>5.5</v>
      </c>
      <c r="F515" s="37">
        <v>5.4</v>
      </c>
      <c r="G515" s="37">
        <v>145.1</v>
      </c>
      <c r="H515" s="37">
        <v>170</v>
      </c>
      <c r="I515" s="37">
        <v>6.6</v>
      </c>
      <c r="J515" s="37">
        <v>0</v>
      </c>
      <c r="K515" s="37">
        <v>0</v>
      </c>
      <c r="L515" s="37">
        <v>0</v>
      </c>
      <c r="M515" s="37">
        <v>0</v>
      </c>
      <c r="N515" s="37">
        <v>0</v>
      </c>
      <c r="O515" s="5" t="s">
        <v>270</v>
      </c>
      <c r="P515" s="5" t="s">
        <v>23</v>
      </c>
      <c r="Q515" s="6"/>
    </row>
    <row r="516" spans="1:17" ht="74.25" customHeight="1" x14ac:dyDescent="0.25">
      <c r="A516" s="42"/>
      <c r="B516" s="43"/>
      <c r="C516" s="41"/>
      <c r="D516" s="35">
        <f t="shared" si="64"/>
        <v>26.599999999999998</v>
      </c>
      <c r="E516" s="37">
        <v>4.7</v>
      </c>
      <c r="F516" s="37">
        <v>10.7</v>
      </c>
      <c r="G516" s="37">
        <v>5.2</v>
      </c>
      <c r="H516" s="37">
        <v>6</v>
      </c>
      <c r="I516" s="37">
        <v>0</v>
      </c>
      <c r="J516" s="37">
        <v>0</v>
      </c>
      <c r="K516" s="37">
        <v>0</v>
      </c>
      <c r="L516" s="37">
        <v>0</v>
      </c>
      <c r="M516" s="37">
        <v>0</v>
      </c>
      <c r="N516" s="37">
        <v>0</v>
      </c>
      <c r="O516" s="5" t="s">
        <v>269</v>
      </c>
      <c r="P516" s="5" t="s">
        <v>9</v>
      </c>
      <c r="Q516" s="6"/>
    </row>
    <row r="517" spans="1:17" ht="74.25" customHeight="1" x14ac:dyDescent="0.25">
      <c r="A517" s="42"/>
      <c r="B517" s="43"/>
      <c r="C517" s="41"/>
      <c r="D517" s="35">
        <f t="shared" si="64"/>
        <v>5.8</v>
      </c>
      <c r="E517" s="37">
        <v>0</v>
      </c>
      <c r="F517" s="37">
        <v>0</v>
      </c>
      <c r="G517" s="37">
        <v>0</v>
      </c>
      <c r="H517" s="37">
        <v>0</v>
      </c>
      <c r="I517" s="37">
        <v>5.8</v>
      </c>
      <c r="J517" s="37">
        <v>0</v>
      </c>
      <c r="K517" s="37">
        <v>0</v>
      </c>
      <c r="L517" s="37">
        <v>0</v>
      </c>
      <c r="M517" s="37">
        <v>0</v>
      </c>
      <c r="N517" s="37">
        <v>0</v>
      </c>
      <c r="O517" s="5">
        <v>2023</v>
      </c>
      <c r="P517" s="5" t="s">
        <v>302</v>
      </c>
      <c r="Q517" s="6"/>
    </row>
    <row r="518" spans="1:17" ht="74.25" customHeight="1" x14ac:dyDescent="0.25">
      <c r="A518" s="42"/>
      <c r="B518" s="43"/>
      <c r="C518" s="41"/>
      <c r="D518" s="35">
        <f t="shared" si="64"/>
        <v>42.7</v>
      </c>
      <c r="E518" s="37">
        <v>10</v>
      </c>
      <c r="F518" s="37">
        <v>8.6999999999999993</v>
      </c>
      <c r="G518" s="37">
        <v>18</v>
      </c>
      <c r="H518" s="37">
        <v>6</v>
      </c>
      <c r="I518" s="37">
        <v>0</v>
      </c>
      <c r="J518" s="37">
        <v>0</v>
      </c>
      <c r="K518" s="37">
        <v>0</v>
      </c>
      <c r="L518" s="37">
        <v>0</v>
      </c>
      <c r="M518" s="37">
        <v>0</v>
      </c>
      <c r="N518" s="37">
        <v>0</v>
      </c>
      <c r="O518" s="5" t="s">
        <v>269</v>
      </c>
      <c r="P518" s="5" t="s">
        <v>4</v>
      </c>
      <c r="Q518" s="6"/>
    </row>
    <row r="519" spans="1:17" ht="74.25" customHeight="1" x14ac:dyDescent="0.25">
      <c r="A519" s="42"/>
      <c r="B519" s="43"/>
      <c r="C519" s="41"/>
      <c r="D519" s="35">
        <f t="shared" si="64"/>
        <v>27.7</v>
      </c>
      <c r="E519" s="37">
        <v>6.1</v>
      </c>
      <c r="F519" s="37">
        <v>4.7</v>
      </c>
      <c r="G519" s="37">
        <v>6.1</v>
      </c>
      <c r="H519" s="37">
        <v>5.3</v>
      </c>
      <c r="I519" s="37">
        <v>5.5</v>
      </c>
      <c r="J519" s="37">
        <v>0</v>
      </c>
      <c r="K519" s="37">
        <v>0</v>
      </c>
      <c r="L519" s="37">
        <v>0</v>
      </c>
      <c r="M519" s="37">
        <v>0</v>
      </c>
      <c r="N519" s="37">
        <v>0</v>
      </c>
      <c r="O519" s="5" t="s">
        <v>270</v>
      </c>
      <c r="P519" s="5" t="s">
        <v>10</v>
      </c>
      <c r="Q519" s="6"/>
    </row>
    <row r="520" spans="1:17" ht="112.5" customHeight="1" x14ac:dyDescent="0.25">
      <c r="A520" s="42"/>
      <c r="B520" s="43"/>
      <c r="C520" s="41"/>
      <c r="D520" s="35">
        <f t="shared" si="64"/>
        <v>7.6</v>
      </c>
      <c r="E520" s="37">
        <v>7.6</v>
      </c>
      <c r="F520" s="37">
        <v>0</v>
      </c>
      <c r="G520" s="37">
        <v>0</v>
      </c>
      <c r="H520" s="37">
        <v>0</v>
      </c>
      <c r="I520" s="37">
        <v>0</v>
      </c>
      <c r="J520" s="37">
        <v>0</v>
      </c>
      <c r="K520" s="37">
        <v>0</v>
      </c>
      <c r="L520" s="37">
        <v>0</v>
      </c>
      <c r="M520" s="37">
        <v>0</v>
      </c>
      <c r="N520" s="37">
        <v>0</v>
      </c>
      <c r="O520" s="5">
        <v>2019</v>
      </c>
      <c r="P520" s="5" t="s">
        <v>230</v>
      </c>
      <c r="Q520" s="6"/>
    </row>
    <row r="521" spans="1:17" ht="74.25" customHeight="1" x14ac:dyDescent="0.25">
      <c r="A521" s="42"/>
      <c r="B521" s="43"/>
      <c r="C521" s="41"/>
      <c r="D521" s="35">
        <f t="shared" si="64"/>
        <v>160.19999999999999</v>
      </c>
      <c r="E521" s="37">
        <v>150.19999999999999</v>
      </c>
      <c r="F521" s="37">
        <v>10</v>
      </c>
      <c r="G521" s="37">
        <v>0</v>
      </c>
      <c r="H521" s="37">
        <v>0</v>
      </c>
      <c r="I521" s="37">
        <v>0</v>
      </c>
      <c r="J521" s="37">
        <v>0</v>
      </c>
      <c r="K521" s="37">
        <v>0</v>
      </c>
      <c r="L521" s="37">
        <v>0</v>
      </c>
      <c r="M521" s="37">
        <v>0</v>
      </c>
      <c r="N521" s="37">
        <v>0</v>
      </c>
      <c r="O521" s="5" t="s">
        <v>268</v>
      </c>
      <c r="P521" s="5" t="s">
        <v>7</v>
      </c>
      <c r="Q521" s="6"/>
    </row>
    <row r="522" spans="1:17" ht="74.25" customHeight="1" x14ac:dyDescent="0.25">
      <c r="A522" s="42"/>
      <c r="B522" s="43"/>
      <c r="C522" s="41"/>
      <c r="D522" s="35">
        <f t="shared" si="64"/>
        <v>62.7</v>
      </c>
      <c r="E522" s="37">
        <v>4.9000000000000004</v>
      </c>
      <c r="F522" s="37">
        <v>11.4</v>
      </c>
      <c r="G522" s="37">
        <v>46.4</v>
      </c>
      <c r="H522" s="37">
        <v>0</v>
      </c>
      <c r="I522" s="37">
        <v>0</v>
      </c>
      <c r="J522" s="37">
        <v>0</v>
      </c>
      <c r="K522" s="37">
        <v>0</v>
      </c>
      <c r="L522" s="37">
        <v>0</v>
      </c>
      <c r="M522" s="37">
        <v>0</v>
      </c>
      <c r="N522" s="37">
        <v>0</v>
      </c>
      <c r="O522" s="5" t="s">
        <v>266</v>
      </c>
      <c r="P522" s="5" t="s">
        <v>15</v>
      </c>
      <c r="Q522" s="6"/>
    </row>
    <row r="523" spans="1:17" ht="74.25" customHeight="1" x14ac:dyDescent="0.25">
      <c r="A523" s="42"/>
      <c r="B523" s="43"/>
      <c r="C523" s="41"/>
      <c r="D523" s="35">
        <f t="shared" si="64"/>
        <v>32.9</v>
      </c>
      <c r="E523" s="37">
        <v>15.1</v>
      </c>
      <c r="F523" s="37">
        <v>8.6</v>
      </c>
      <c r="G523" s="37">
        <v>9.1999999999999993</v>
      </c>
      <c r="H523" s="37">
        <v>0</v>
      </c>
      <c r="I523" s="37">
        <v>0</v>
      </c>
      <c r="J523" s="37">
        <v>0</v>
      </c>
      <c r="K523" s="37">
        <v>0</v>
      </c>
      <c r="L523" s="37">
        <v>0</v>
      </c>
      <c r="M523" s="37">
        <v>0</v>
      </c>
      <c r="N523" s="37">
        <v>0</v>
      </c>
      <c r="O523" s="5" t="s">
        <v>266</v>
      </c>
      <c r="P523" s="5" t="s">
        <v>146</v>
      </c>
      <c r="Q523" s="6"/>
    </row>
    <row r="524" spans="1:17" ht="74.25" customHeight="1" x14ac:dyDescent="0.25">
      <c r="A524" s="42"/>
      <c r="B524" s="43"/>
      <c r="C524" s="41"/>
      <c r="D524" s="35">
        <f t="shared" si="64"/>
        <v>47.6</v>
      </c>
      <c r="E524" s="37">
        <v>12.4</v>
      </c>
      <c r="F524" s="37">
        <v>11.6</v>
      </c>
      <c r="G524" s="37">
        <v>0</v>
      </c>
      <c r="H524" s="37">
        <v>11.6</v>
      </c>
      <c r="I524" s="37">
        <v>12</v>
      </c>
      <c r="J524" s="37">
        <v>0</v>
      </c>
      <c r="K524" s="37">
        <v>0</v>
      </c>
      <c r="L524" s="37">
        <v>0</v>
      </c>
      <c r="M524" s="37">
        <v>0</v>
      </c>
      <c r="N524" s="37">
        <v>0</v>
      </c>
      <c r="O524" s="5" t="s">
        <v>395</v>
      </c>
      <c r="P524" s="5" t="s">
        <v>5</v>
      </c>
      <c r="Q524" s="6"/>
    </row>
    <row r="525" spans="1:17" ht="74.25" customHeight="1" x14ac:dyDescent="0.25">
      <c r="A525" s="42"/>
      <c r="B525" s="43"/>
      <c r="C525" s="41"/>
      <c r="D525" s="35">
        <f t="shared" si="64"/>
        <v>115.6</v>
      </c>
      <c r="E525" s="37">
        <v>15</v>
      </c>
      <c r="F525" s="37">
        <v>35</v>
      </c>
      <c r="G525" s="37">
        <v>11.7</v>
      </c>
      <c r="H525" s="37">
        <v>0</v>
      </c>
      <c r="I525" s="37">
        <v>53.9</v>
      </c>
      <c r="J525" s="37">
        <v>0</v>
      </c>
      <c r="K525" s="37">
        <v>0</v>
      </c>
      <c r="L525" s="37">
        <v>0</v>
      </c>
      <c r="M525" s="37">
        <v>0</v>
      </c>
      <c r="N525" s="37">
        <v>0</v>
      </c>
      <c r="O525" s="5" t="s">
        <v>278</v>
      </c>
      <c r="P525" s="5" t="s">
        <v>21</v>
      </c>
      <c r="Q525" s="6"/>
    </row>
    <row r="526" spans="1:17" ht="74.25" customHeight="1" x14ac:dyDescent="0.25">
      <c r="A526" s="42"/>
      <c r="B526" s="43"/>
      <c r="C526" s="41"/>
      <c r="D526" s="35">
        <f t="shared" si="64"/>
        <v>30</v>
      </c>
      <c r="E526" s="37">
        <v>5.4</v>
      </c>
      <c r="F526" s="37">
        <v>5.5</v>
      </c>
      <c r="G526" s="37">
        <v>6.5</v>
      </c>
      <c r="H526" s="37">
        <v>6</v>
      </c>
      <c r="I526" s="37">
        <v>6.6</v>
      </c>
      <c r="J526" s="37">
        <v>0</v>
      </c>
      <c r="K526" s="37">
        <v>0</v>
      </c>
      <c r="L526" s="37">
        <v>0</v>
      </c>
      <c r="M526" s="37">
        <v>0</v>
      </c>
      <c r="N526" s="37">
        <v>0</v>
      </c>
      <c r="O526" s="5" t="s">
        <v>270</v>
      </c>
      <c r="P526" s="5" t="s">
        <v>2</v>
      </c>
      <c r="Q526" s="6"/>
    </row>
    <row r="527" spans="1:17" ht="74.25" customHeight="1" x14ac:dyDescent="0.25">
      <c r="A527" s="42"/>
      <c r="B527" s="43"/>
      <c r="C527" s="41"/>
      <c r="D527" s="35">
        <f t="shared" si="64"/>
        <v>476.9</v>
      </c>
      <c r="E527" s="37">
        <v>6</v>
      </c>
      <c r="F527" s="37">
        <v>452.4</v>
      </c>
      <c r="G527" s="37">
        <v>6.5</v>
      </c>
      <c r="H527" s="37">
        <v>6</v>
      </c>
      <c r="I527" s="37">
        <v>6</v>
      </c>
      <c r="J527" s="37">
        <v>0</v>
      </c>
      <c r="K527" s="37">
        <v>0</v>
      </c>
      <c r="L527" s="37">
        <v>0</v>
      </c>
      <c r="M527" s="37">
        <v>0</v>
      </c>
      <c r="N527" s="37">
        <v>0</v>
      </c>
      <c r="O527" s="5" t="s">
        <v>270</v>
      </c>
      <c r="P527" s="5" t="s">
        <v>13</v>
      </c>
      <c r="Q527" s="6"/>
    </row>
    <row r="528" spans="1:17" ht="115.5" customHeight="1" x14ac:dyDescent="0.25">
      <c r="A528" s="42"/>
      <c r="B528" s="43"/>
      <c r="C528" s="41"/>
      <c r="D528" s="35">
        <f t="shared" si="64"/>
        <v>6</v>
      </c>
      <c r="E528" s="37">
        <v>0</v>
      </c>
      <c r="F528" s="37">
        <v>0</v>
      </c>
      <c r="G528" s="37">
        <v>0</v>
      </c>
      <c r="H528" s="37">
        <v>6</v>
      </c>
      <c r="I528" s="37">
        <v>0</v>
      </c>
      <c r="J528" s="37">
        <v>0</v>
      </c>
      <c r="K528" s="37">
        <v>0</v>
      </c>
      <c r="L528" s="37">
        <v>0</v>
      </c>
      <c r="M528" s="37">
        <v>0</v>
      </c>
      <c r="N528" s="37">
        <v>0</v>
      </c>
      <c r="O528" s="5">
        <v>2022</v>
      </c>
      <c r="P528" s="5" t="s">
        <v>19</v>
      </c>
      <c r="Q528" s="6"/>
    </row>
    <row r="529" spans="1:17" ht="86.25" customHeight="1" x14ac:dyDescent="0.25">
      <c r="A529" s="42"/>
      <c r="B529" s="43"/>
      <c r="C529" s="41"/>
      <c r="D529" s="35">
        <f t="shared" si="64"/>
        <v>6</v>
      </c>
      <c r="E529" s="37">
        <v>0</v>
      </c>
      <c r="F529" s="37">
        <v>0</v>
      </c>
      <c r="G529" s="37">
        <v>0</v>
      </c>
      <c r="H529" s="37">
        <v>0</v>
      </c>
      <c r="I529" s="37">
        <v>6</v>
      </c>
      <c r="J529" s="37">
        <v>0</v>
      </c>
      <c r="K529" s="37">
        <v>0</v>
      </c>
      <c r="L529" s="37">
        <v>0</v>
      </c>
      <c r="M529" s="37">
        <v>0</v>
      </c>
      <c r="N529" s="37">
        <v>0</v>
      </c>
      <c r="O529" s="5">
        <v>2023</v>
      </c>
      <c r="P529" s="5" t="s">
        <v>292</v>
      </c>
      <c r="Q529" s="6"/>
    </row>
    <row r="530" spans="1:17" ht="74.25" customHeight="1" x14ac:dyDescent="0.25">
      <c r="A530" s="42"/>
      <c r="B530" s="43" t="s">
        <v>170</v>
      </c>
      <c r="C530" s="5"/>
      <c r="D530" s="35">
        <f t="shared" si="64"/>
        <v>3345.2</v>
      </c>
      <c r="E530" s="37">
        <f>E531+E532+E534+E536+E538+E539+E540+E542+E541</f>
        <v>0</v>
      </c>
      <c r="F530" s="37">
        <f>F531+F532+F534+F536+F538+F539+F540+F542+F541</f>
        <v>182.2</v>
      </c>
      <c r="G530" s="37">
        <f>G531+G532+G534+G536+G538+G539+G540+G542+G541</f>
        <v>953.2</v>
      </c>
      <c r="H530" s="37">
        <f>H531+H532+H534+H536+H538+H539+H540+H542+H541+H533</f>
        <v>1671.3</v>
      </c>
      <c r="I530" s="37">
        <f>I531+I532+I534+I536+I538+I539+I540+I542+I541+I537+I535</f>
        <v>538.5</v>
      </c>
      <c r="J530" s="37">
        <f>J531+J532+J534+J536+J538+J539+J540+J542+J541+J537+J535</f>
        <v>0</v>
      </c>
      <c r="K530" s="37">
        <f>K531+K532+K534+K536+K538+K539+K540+K542+K541+K537+K535</f>
        <v>0</v>
      </c>
      <c r="L530" s="37">
        <f>L531+L532+L534+L536+L538+L539+L540+L542+L541+L537+L535</f>
        <v>0</v>
      </c>
      <c r="M530" s="37">
        <f>M531+M532+M534+M536+M538+M539+M540+M542+M541+M537+M535</f>
        <v>0</v>
      </c>
      <c r="N530" s="37">
        <v>0</v>
      </c>
      <c r="O530" s="5" t="s">
        <v>284</v>
      </c>
      <c r="P530" s="5" t="s">
        <v>38</v>
      </c>
      <c r="Q530" s="34">
        <v>1</v>
      </c>
    </row>
    <row r="531" spans="1:17" ht="74.25" customHeight="1" x14ac:dyDescent="0.25">
      <c r="A531" s="42"/>
      <c r="B531" s="43"/>
      <c r="C531" s="41" t="s">
        <v>1</v>
      </c>
      <c r="D531" s="35">
        <f t="shared" si="64"/>
        <v>157.80000000000001</v>
      </c>
      <c r="E531" s="37">
        <v>0</v>
      </c>
      <c r="F531" s="37">
        <v>56.8</v>
      </c>
      <c r="G531" s="37">
        <v>41</v>
      </c>
      <c r="H531" s="37">
        <v>0</v>
      </c>
      <c r="I531" s="37">
        <v>60</v>
      </c>
      <c r="J531" s="37">
        <v>0</v>
      </c>
      <c r="K531" s="37">
        <v>0</v>
      </c>
      <c r="L531" s="37">
        <v>0</v>
      </c>
      <c r="M531" s="37">
        <v>0</v>
      </c>
      <c r="N531" s="37">
        <v>0</v>
      </c>
      <c r="O531" s="5" t="s">
        <v>396</v>
      </c>
      <c r="P531" s="5" t="s">
        <v>12</v>
      </c>
      <c r="Q531" s="6"/>
    </row>
    <row r="532" spans="1:17" ht="74.25" customHeight="1" x14ac:dyDescent="0.25">
      <c r="A532" s="42"/>
      <c r="B532" s="43"/>
      <c r="C532" s="41"/>
      <c r="D532" s="35">
        <f t="shared" si="64"/>
        <v>2805.6000000000004</v>
      </c>
      <c r="E532" s="37">
        <v>0</v>
      </c>
      <c r="F532" s="37">
        <v>0</v>
      </c>
      <c r="G532" s="37">
        <v>902.7</v>
      </c>
      <c r="H532" s="37">
        <v>1561.9</v>
      </c>
      <c r="I532" s="37">
        <v>341</v>
      </c>
      <c r="J532" s="37">
        <v>0</v>
      </c>
      <c r="K532" s="37">
        <v>0</v>
      </c>
      <c r="L532" s="37">
        <v>0</v>
      </c>
      <c r="M532" s="37">
        <v>0</v>
      </c>
      <c r="N532" s="37">
        <v>0</v>
      </c>
      <c r="O532" s="5" t="s">
        <v>397</v>
      </c>
      <c r="P532" s="5" t="s">
        <v>308</v>
      </c>
      <c r="Q532" s="6"/>
    </row>
    <row r="533" spans="1:17" ht="74.25" customHeight="1" x14ac:dyDescent="0.25">
      <c r="A533" s="42"/>
      <c r="B533" s="43"/>
      <c r="C533" s="41"/>
      <c r="D533" s="35">
        <f t="shared" ref="D533:D563" si="69">E533+F533+G533+H533+I533+J533+K533+L533+M533+N533</f>
        <v>96</v>
      </c>
      <c r="E533" s="37">
        <v>0</v>
      </c>
      <c r="F533" s="37">
        <v>0</v>
      </c>
      <c r="G533" s="37">
        <v>68.400000000000006</v>
      </c>
      <c r="H533" s="37">
        <v>27.6</v>
      </c>
      <c r="I533" s="37">
        <v>0</v>
      </c>
      <c r="J533" s="37">
        <v>0</v>
      </c>
      <c r="K533" s="37">
        <v>0</v>
      </c>
      <c r="L533" s="37">
        <v>0</v>
      </c>
      <c r="M533" s="37">
        <v>0</v>
      </c>
      <c r="N533" s="37">
        <v>0</v>
      </c>
      <c r="O533" s="5" t="s">
        <v>283</v>
      </c>
      <c r="P533" s="5" t="s">
        <v>9</v>
      </c>
      <c r="Q533" s="6"/>
    </row>
    <row r="534" spans="1:17" ht="74.25" customHeight="1" x14ac:dyDescent="0.25">
      <c r="A534" s="42"/>
      <c r="B534" s="43"/>
      <c r="C534" s="41"/>
      <c r="D534" s="35">
        <f t="shared" si="69"/>
        <v>6</v>
      </c>
      <c r="E534" s="37">
        <v>0</v>
      </c>
      <c r="F534" s="37">
        <v>0</v>
      </c>
      <c r="G534" s="37">
        <v>0</v>
      </c>
      <c r="H534" s="37">
        <v>0</v>
      </c>
      <c r="I534" s="37">
        <v>6</v>
      </c>
      <c r="J534" s="37">
        <v>0</v>
      </c>
      <c r="K534" s="37">
        <v>0</v>
      </c>
      <c r="L534" s="37">
        <v>0</v>
      </c>
      <c r="M534" s="37">
        <v>0</v>
      </c>
      <c r="N534" s="37">
        <v>0</v>
      </c>
      <c r="O534" s="5">
        <v>2023</v>
      </c>
      <c r="P534" s="5" t="s">
        <v>302</v>
      </c>
      <c r="Q534" s="6"/>
    </row>
    <row r="535" spans="1:17" ht="74.25" customHeight="1" x14ac:dyDescent="0.25">
      <c r="A535" s="42"/>
      <c r="B535" s="43"/>
      <c r="C535" s="41"/>
      <c r="D535" s="35">
        <f t="shared" si="69"/>
        <v>7.8</v>
      </c>
      <c r="E535" s="37">
        <v>0</v>
      </c>
      <c r="F535" s="37">
        <v>0</v>
      </c>
      <c r="G535" s="37">
        <v>0</v>
      </c>
      <c r="H535" s="37">
        <v>0</v>
      </c>
      <c r="I535" s="37">
        <v>7.8</v>
      </c>
      <c r="J535" s="37">
        <v>0</v>
      </c>
      <c r="K535" s="37">
        <v>0</v>
      </c>
      <c r="L535" s="37">
        <v>0</v>
      </c>
      <c r="M535" s="37">
        <v>0</v>
      </c>
      <c r="N535" s="37">
        <v>0</v>
      </c>
      <c r="O535" s="5">
        <v>2023</v>
      </c>
      <c r="P535" s="5" t="s">
        <v>292</v>
      </c>
      <c r="Q535" s="6"/>
    </row>
    <row r="536" spans="1:17" ht="74.25" customHeight="1" x14ac:dyDescent="0.25">
      <c r="A536" s="42"/>
      <c r="B536" s="43"/>
      <c r="C536" s="41"/>
      <c r="D536" s="35">
        <f t="shared" si="69"/>
        <v>19.8</v>
      </c>
      <c r="E536" s="37">
        <v>0</v>
      </c>
      <c r="F536" s="37">
        <v>0</v>
      </c>
      <c r="G536" s="37">
        <v>0</v>
      </c>
      <c r="H536" s="37">
        <v>19.8</v>
      </c>
      <c r="I536" s="37">
        <v>0</v>
      </c>
      <c r="J536" s="37">
        <v>0</v>
      </c>
      <c r="K536" s="37">
        <v>0</v>
      </c>
      <c r="L536" s="37">
        <v>0</v>
      </c>
      <c r="M536" s="37">
        <v>0</v>
      </c>
      <c r="N536" s="37">
        <v>0</v>
      </c>
      <c r="O536" s="5">
        <v>2022</v>
      </c>
      <c r="P536" s="5" t="s">
        <v>21</v>
      </c>
      <c r="Q536" s="6"/>
    </row>
    <row r="537" spans="1:17" ht="74.25" customHeight="1" x14ac:dyDescent="0.25">
      <c r="A537" s="42"/>
      <c r="B537" s="43"/>
      <c r="C537" s="41"/>
      <c r="D537" s="35">
        <f t="shared" si="69"/>
        <v>16.100000000000001</v>
      </c>
      <c r="E537" s="37">
        <v>0</v>
      </c>
      <c r="F537" s="37">
        <v>0</v>
      </c>
      <c r="G537" s="37">
        <v>0</v>
      </c>
      <c r="H537" s="37">
        <v>0</v>
      </c>
      <c r="I537" s="37">
        <v>16.100000000000001</v>
      </c>
      <c r="J537" s="37">
        <v>0</v>
      </c>
      <c r="K537" s="37">
        <v>0</v>
      </c>
      <c r="L537" s="37">
        <v>0</v>
      </c>
      <c r="M537" s="37">
        <v>0</v>
      </c>
      <c r="N537" s="37">
        <v>0</v>
      </c>
      <c r="O537" s="5">
        <v>2023</v>
      </c>
      <c r="P537" s="5" t="s">
        <v>16</v>
      </c>
      <c r="Q537" s="6"/>
    </row>
    <row r="538" spans="1:17" ht="74.25" customHeight="1" x14ac:dyDescent="0.25">
      <c r="A538" s="42"/>
      <c r="B538" s="43"/>
      <c r="C538" s="41"/>
      <c r="D538" s="35">
        <f t="shared" si="69"/>
        <v>62.6</v>
      </c>
      <c r="E538" s="37">
        <v>0</v>
      </c>
      <c r="F538" s="37">
        <v>0</v>
      </c>
      <c r="G538" s="37">
        <v>0</v>
      </c>
      <c r="H538" s="37">
        <v>56</v>
      </c>
      <c r="I538" s="37">
        <v>6.6</v>
      </c>
      <c r="J538" s="37">
        <v>0</v>
      </c>
      <c r="K538" s="37">
        <v>0</v>
      </c>
      <c r="L538" s="37">
        <v>0</v>
      </c>
      <c r="M538" s="37">
        <v>0</v>
      </c>
      <c r="N538" s="37">
        <v>0</v>
      </c>
      <c r="O538" s="5" t="s">
        <v>398</v>
      </c>
      <c r="P538" s="5" t="s">
        <v>13</v>
      </c>
      <c r="Q538" s="6"/>
    </row>
    <row r="539" spans="1:17" ht="74.25" customHeight="1" x14ac:dyDescent="0.25">
      <c r="A539" s="42"/>
      <c r="B539" s="43"/>
      <c r="C539" s="41"/>
      <c r="D539" s="35">
        <f t="shared" si="69"/>
        <v>32.4</v>
      </c>
      <c r="E539" s="37">
        <v>0</v>
      </c>
      <c r="F539" s="37">
        <v>0</v>
      </c>
      <c r="G539" s="37">
        <v>0</v>
      </c>
      <c r="H539" s="37">
        <v>0</v>
      </c>
      <c r="I539" s="37">
        <v>32.4</v>
      </c>
      <c r="J539" s="37">
        <v>0</v>
      </c>
      <c r="K539" s="37">
        <v>0</v>
      </c>
      <c r="L539" s="37">
        <v>0</v>
      </c>
      <c r="M539" s="37">
        <v>0</v>
      </c>
      <c r="N539" s="37">
        <v>0</v>
      </c>
      <c r="O539" s="5">
        <v>2023</v>
      </c>
      <c r="P539" s="5" t="s">
        <v>32</v>
      </c>
      <c r="Q539" s="6"/>
    </row>
    <row r="540" spans="1:17" ht="74.25" customHeight="1" x14ac:dyDescent="0.25">
      <c r="A540" s="42"/>
      <c r="B540" s="43"/>
      <c r="C540" s="41"/>
      <c r="D540" s="35">
        <f t="shared" si="69"/>
        <v>33</v>
      </c>
      <c r="E540" s="37">
        <v>0</v>
      </c>
      <c r="F540" s="37">
        <v>0</v>
      </c>
      <c r="G540" s="37">
        <v>0</v>
      </c>
      <c r="H540" s="37">
        <v>6</v>
      </c>
      <c r="I540" s="37">
        <v>27</v>
      </c>
      <c r="J540" s="37">
        <v>0</v>
      </c>
      <c r="K540" s="37">
        <v>0</v>
      </c>
      <c r="L540" s="37">
        <v>0</v>
      </c>
      <c r="M540" s="37">
        <v>0</v>
      </c>
      <c r="N540" s="37">
        <v>0</v>
      </c>
      <c r="O540" s="5" t="s">
        <v>398</v>
      </c>
      <c r="P540" s="5" t="s">
        <v>26</v>
      </c>
      <c r="Q540" s="6"/>
    </row>
    <row r="541" spans="1:17" ht="74.25" customHeight="1" x14ac:dyDescent="0.25">
      <c r="A541" s="42"/>
      <c r="B541" s="43"/>
      <c r="C541" s="41"/>
      <c r="D541" s="35">
        <f t="shared" si="69"/>
        <v>41.6</v>
      </c>
      <c r="E541" s="37">
        <v>0</v>
      </c>
      <c r="F541" s="37">
        <v>0</v>
      </c>
      <c r="G541" s="37">
        <v>0</v>
      </c>
      <c r="H541" s="37">
        <v>0</v>
      </c>
      <c r="I541" s="37">
        <v>41.6</v>
      </c>
      <c r="J541" s="37">
        <v>0</v>
      </c>
      <c r="K541" s="37">
        <v>0</v>
      </c>
      <c r="L541" s="37">
        <v>0</v>
      </c>
      <c r="M541" s="37">
        <v>0</v>
      </c>
      <c r="N541" s="37">
        <v>0</v>
      </c>
      <c r="O541" s="5">
        <v>2023</v>
      </c>
      <c r="P541" s="5" t="s">
        <v>4</v>
      </c>
      <c r="Q541" s="6"/>
    </row>
    <row r="542" spans="1:17" ht="74.25" customHeight="1" x14ac:dyDescent="0.25">
      <c r="A542" s="42"/>
      <c r="B542" s="43"/>
      <c r="C542" s="41"/>
      <c r="D542" s="35">
        <f t="shared" si="69"/>
        <v>134.9</v>
      </c>
      <c r="E542" s="37">
        <v>0</v>
      </c>
      <c r="F542" s="37">
        <v>125.4</v>
      </c>
      <c r="G542" s="37">
        <v>9.5</v>
      </c>
      <c r="H542" s="37">
        <v>0</v>
      </c>
      <c r="I542" s="37">
        <v>0</v>
      </c>
      <c r="J542" s="37">
        <v>0</v>
      </c>
      <c r="K542" s="37">
        <v>0</v>
      </c>
      <c r="L542" s="37">
        <v>0</v>
      </c>
      <c r="M542" s="37">
        <v>0</v>
      </c>
      <c r="N542" s="37">
        <v>0</v>
      </c>
      <c r="O542" s="5" t="s">
        <v>279</v>
      </c>
      <c r="P542" s="5" t="s">
        <v>156</v>
      </c>
      <c r="Q542" s="6"/>
    </row>
    <row r="543" spans="1:17" ht="95.25" customHeight="1" x14ac:dyDescent="0.25">
      <c r="A543" s="42"/>
      <c r="B543" s="18" t="s">
        <v>198</v>
      </c>
      <c r="C543" s="5" t="s">
        <v>1</v>
      </c>
      <c r="D543" s="35">
        <f t="shared" si="69"/>
        <v>210</v>
      </c>
      <c r="E543" s="37">
        <v>0</v>
      </c>
      <c r="F543" s="37">
        <v>0</v>
      </c>
      <c r="G543" s="37">
        <v>0</v>
      </c>
      <c r="H543" s="37">
        <v>98</v>
      </c>
      <c r="I543" s="37">
        <v>112</v>
      </c>
      <c r="J543" s="37">
        <v>0</v>
      </c>
      <c r="K543" s="37">
        <v>0</v>
      </c>
      <c r="L543" s="37">
        <v>0</v>
      </c>
      <c r="M543" s="37">
        <v>0</v>
      </c>
      <c r="N543" s="37">
        <v>0</v>
      </c>
      <c r="O543" s="5" t="s">
        <v>398</v>
      </c>
      <c r="P543" s="5" t="s">
        <v>12</v>
      </c>
      <c r="Q543" s="5"/>
    </row>
    <row r="544" spans="1:17" ht="112.5" customHeight="1" x14ac:dyDescent="0.25">
      <c r="A544" s="42"/>
      <c r="B544" s="18" t="s">
        <v>232</v>
      </c>
      <c r="C544" s="5" t="s">
        <v>1</v>
      </c>
      <c r="D544" s="35">
        <f t="shared" si="69"/>
        <v>1143.2</v>
      </c>
      <c r="E544" s="37">
        <v>0</v>
      </c>
      <c r="F544" s="37">
        <v>0</v>
      </c>
      <c r="G544" s="37">
        <v>0</v>
      </c>
      <c r="H544" s="37">
        <v>300</v>
      </c>
      <c r="I544" s="37">
        <v>843.2</v>
      </c>
      <c r="J544" s="37">
        <v>0</v>
      </c>
      <c r="K544" s="37">
        <v>0</v>
      </c>
      <c r="L544" s="37">
        <v>0</v>
      </c>
      <c r="M544" s="37">
        <v>0</v>
      </c>
      <c r="N544" s="37">
        <v>0</v>
      </c>
      <c r="O544" s="5" t="s">
        <v>398</v>
      </c>
      <c r="P544" s="5" t="s">
        <v>10</v>
      </c>
      <c r="Q544" s="33"/>
    </row>
    <row r="545" spans="1:17" ht="245.25" customHeight="1" x14ac:dyDescent="0.25">
      <c r="A545" s="42"/>
      <c r="B545" s="46" t="s">
        <v>394</v>
      </c>
      <c r="C545" s="5" t="s">
        <v>1</v>
      </c>
      <c r="D545" s="35">
        <f t="shared" si="69"/>
        <v>51625.5</v>
      </c>
      <c r="E545" s="37">
        <f>E546+E547+E548+E549+E550+E551+E552+E553+E554+E555+E556+E557+E558+E559+E560+E562</f>
        <v>0</v>
      </c>
      <c r="F545" s="37">
        <f>F546+F547+F548+F549+F550+F551+F552+F553+F554+F555+F556+F557+F558+F559+F560+F562</f>
        <v>0</v>
      </c>
      <c r="G545" s="37">
        <f>G546+G547+G548+G549+G550+G551+G552+G553+G554+G555+G556+G557+G558+G559+G560+G562</f>
        <v>0</v>
      </c>
      <c r="H545" s="37">
        <f>H546+H547+H548+H549+H550+H551+H552+H553+H554+H555+H556+H557+H558+H559+H560+H562</f>
        <v>0</v>
      </c>
      <c r="I545" s="37">
        <f>I546+I547+I548+I549+I550+I551+I552+I553+I554+I555+I556+I557+I558+I559+I560+I562</f>
        <v>0</v>
      </c>
      <c r="J545" s="37">
        <f>J546+J547+J548+J549+J550+J551+J552+J553+J554+J555+J556+J557+J558+J559+J560+J562+J561</f>
        <v>6356.8</v>
      </c>
      <c r="K545" s="37">
        <f t="shared" ref="K545:N545" si="70">K546+K547+K548+K549+K550+K551+K552+K553+K554+K555+K556+K557+K558+K559+K560+K562+K561</f>
        <v>8747.7999999999975</v>
      </c>
      <c r="L545" s="37">
        <f t="shared" si="70"/>
        <v>9104.1999999999989</v>
      </c>
      <c r="M545" s="37">
        <f t="shared" si="70"/>
        <v>5884.3</v>
      </c>
      <c r="N545" s="37">
        <f t="shared" si="70"/>
        <v>21532.400000000005</v>
      </c>
      <c r="O545" s="5" t="s">
        <v>458</v>
      </c>
      <c r="P545" s="5" t="s">
        <v>469</v>
      </c>
      <c r="Q545" s="44" t="s">
        <v>426</v>
      </c>
    </row>
    <row r="546" spans="1:17" ht="142.5" customHeight="1" x14ac:dyDescent="0.25">
      <c r="A546" s="42"/>
      <c r="B546" s="47"/>
      <c r="C546" s="5" t="s">
        <v>1</v>
      </c>
      <c r="D546" s="35">
        <f t="shared" si="69"/>
        <v>17012.7</v>
      </c>
      <c r="E546" s="37">
        <v>0</v>
      </c>
      <c r="F546" s="37">
        <v>0</v>
      </c>
      <c r="G546" s="37">
        <v>0</v>
      </c>
      <c r="H546" s="37">
        <v>0</v>
      </c>
      <c r="I546" s="37">
        <v>0</v>
      </c>
      <c r="J546" s="37">
        <v>199.9</v>
      </c>
      <c r="K546" s="37">
        <v>191.4</v>
      </c>
      <c r="L546" s="37">
        <v>207.4</v>
      </c>
      <c r="M546" s="37">
        <v>207</v>
      </c>
      <c r="N546" s="37">
        <v>16207</v>
      </c>
      <c r="O546" s="5" t="s">
        <v>458</v>
      </c>
      <c r="P546" s="5" t="s">
        <v>472</v>
      </c>
      <c r="Q546" s="44"/>
    </row>
    <row r="547" spans="1:17" ht="107.25" customHeight="1" x14ac:dyDescent="0.25">
      <c r="A547" s="42"/>
      <c r="B547" s="47"/>
      <c r="C547" s="5" t="s">
        <v>1</v>
      </c>
      <c r="D547" s="35">
        <f t="shared" si="69"/>
        <v>1329.5</v>
      </c>
      <c r="E547" s="37">
        <v>0</v>
      </c>
      <c r="F547" s="37">
        <v>0</v>
      </c>
      <c r="G547" s="37">
        <v>0</v>
      </c>
      <c r="H547" s="37">
        <v>0</v>
      </c>
      <c r="I547" s="37">
        <v>0</v>
      </c>
      <c r="J547" s="37">
        <v>218.3</v>
      </c>
      <c r="K547" s="37">
        <v>215.1</v>
      </c>
      <c r="L547" s="37">
        <v>298.7</v>
      </c>
      <c r="M547" s="37">
        <v>298.7</v>
      </c>
      <c r="N547" s="37">
        <v>298.7</v>
      </c>
      <c r="O547" s="5" t="s">
        <v>458</v>
      </c>
      <c r="P547" s="5" t="s">
        <v>292</v>
      </c>
      <c r="Q547" s="44"/>
    </row>
    <row r="548" spans="1:17" ht="74.25" customHeight="1" x14ac:dyDescent="0.25">
      <c r="A548" s="42"/>
      <c r="B548" s="47"/>
      <c r="C548" s="5" t="s">
        <v>1</v>
      </c>
      <c r="D548" s="35">
        <f t="shared" si="69"/>
        <v>2244.4</v>
      </c>
      <c r="E548" s="37">
        <v>0</v>
      </c>
      <c r="F548" s="37">
        <v>0</v>
      </c>
      <c r="G548" s="37">
        <v>0</v>
      </c>
      <c r="H548" s="37">
        <v>0</v>
      </c>
      <c r="I548" s="37">
        <v>0</v>
      </c>
      <c r="J548" s="37">
        <v>600</v>
      </c>
      <c r="K548" s="37">
        <v>618.9</v>
      </c>
      <c r="L548" s="37">
        <v>1025.5</v>
      </c>
      <c r="M548" s="37">
        <v>0</v>
      </c>
      <c r="N548" s="37">
        <v>0</v>
      </c>
      <c r="O548" s="5" t="s">
        <v>503</v>
      </c>
      <c r="P548" s="5" t="s">
        <v>26</v>
      </c>
      <c r="Q548" s="44"/>
    </row>
    <row r="549" spans="1:17" ht="74.25" customHeight="1" x14ac:dyDescent="0.25">
      <c r="A549" s="42"/>
      <c r="B549" s="47"/>
      <c r="C549" s="5" t="s">
        <v>1</v>
      </c>
      <c r="D549" s="35">
        <f t="shared" si="69"/>
        <v>2396.8000000000002</v>
      </c>
      <c r="E549" s="37">
        <v>0</v>
      </c>
      <c r="F549" s="37">
        <v>0</v>
      </c>
      <c r="G549" s="37">
        <v>0</v>
      </c>
      <c r="H549" s="37">
        <v>0</v>
      </c>
      <c r="I549" s="37">
        <v>0</v>
      </c>
      <c r="J549" s="37">
        <v>363.5</v>
      </c>
      <c r="K549" s="37">
        <v>354.2</v>
      </c>
      <c r="L549" s="37">
        <v>559.70000000000005</v>
      </c>
      <c r="M549" s="37">
        <v>559.70000000000005</v>
      </c>
      <c r="N549" s="37">
        <v>559.70000000000005</v>
      </c>
      <c r="O549" s="5" t="s">
        <v>458</v>
      </c>
      <c r="P549" s="5" t="s">
        <v>32</v>
      </c>
      <c r="Q549" s="44"/>
    </row>
    <row r="550" spans="1:17" ht="74.25" customHeight="1" x14ac:dyDescent="0.25">
      <c r="A550" s="42"/>
      <c r="B550" s="47"/>
      <c r="C550" s="5" t="s">
        <v>1</v>
      </c>
      <c r="D550" s="35">
        <f t="shared" si="69"/>
        <v>5831.2999999999993</v>
      </c>
      <c r="E550" s="37">
        <v>0</v>
      </c>
      <c r="F550" s="37">
        <v>0</v>
      </c>
      <c r="G550" s="37">
        <v>0</v>
      </c>
      <c r="H550" s="37">
        <v>0</v>
      </c>
      <c r="I550" s="37">
        <v>0</v>
      </c>
      <c r="J550" s="37">
        <v>1239.5999999999999</v>
      </c>
      <c r="K550" s="37">
        <v>1396.1</v>
      </c>
      <c r="L550" s="37">
        <v>1065.2</v>
      </c>
      <c r="M550" s="37">
        <v>1065.2</v>
      </c>
      <c r="N550" s="37">
        <v>1065.2</v>
      </c>
      <c r="O550" s="5" t="s">
        <v>458</v>
      </c>
      <c r="P550" s="5" t="s">
        <v>13</v>
      </c>
      <c r="Q550" s="44"/>
    </row>
    <row r="551" spans="1:17" ht="74.25" customHeight="1" x14ac:dyDescent="0.25">
      <c r="A551" s="42"/>
      <c r="B551" s="47"/>
      <c r="C551" s="5" t="s">
        <v>1</v>
      </c>
      <c r="D551" s="35">
        <f t="shared" si="69"/>
        <v>214.6</v>
      </c>
      <c r="E551" s="37">
        <v>0</v>
      </c>
      <c r="F551" s="37">
        <v>0</v>
      </c>
      <c r="G551" s="37">
        <v>0</v>
      </c>
      <c r="H551" s="37">
        <v>0</v>
      </c>
      <c r="I551" s="37">
        <v>0</v>
      </c>
      <c r="J551" s="37">
        <v>102.1</v>
      </c>
      <c r="K551" s="37">
        <v>112.5</v>
      </c>
      <c r="L551" s="37">
        <v>0</v>
      </c>
      <c r="M551" s="37">
        <v>0</v>
      </c>
      <c r="N551" s="37">
        <v>0</v>
      </c>
      <c r="O551" s="5" t="s">
        <v>402</v>
      </c>
      <c r="P551" s="5" t="s">
        <v>8</v>
      </c>
      <c r="Q551" s="44"/>
    </row>
    <row r="552" spans="1:17" ht="74.25" customHeight="1" x14ac:dyDescent="0.25">
      <c r="A552" s="42"/>
      <c r="B552" s="47"/>
      <c r="C552" s="5" t="s">
        <v>1</v>
      </c>
      <c r="D552" s="35">
        <f t="shared" si="69"/>
        <v>28.8</v>
      </c>
      <c r="E552" s="37">
        <v>0</v>
      </c>
      <c r="F552" s="37">
        <v>0</v>
      </c>
      <c r="G552" s="37">
        <v>0</v>
      </c>
      <c r="H552" s="37">
        <v>0</v>
      </c>
      <c r="I552" s="37">
        <v>0</v>
      </c>
      <c r="J552" s="37">
        <v>13.8</v>
      </c>
      <c r="K552" s="37">
        <v>8</v>
      </c>
      <c r="L552" s="37">
        <v>7</v>
      </c>
      <c r="M552" s="37">
        <v>0</v>
      </c>
      <c r="N552" s="37">
        <v>0</v>
      </c>
      <c r="O552" s="5" t="s">
        <v>503</v>
      </c>
      <c r="P552" s="5" t="s">
        <v>2</v>
      </c>
      <c r="Q552" s="44"/>
    </row>
    <row r="553" spans="1:17" ht="74.25" customHeight="1" x14ac:dyDescent="0.25">
      <c r="A553" s="42"/>
      <c r="B553" s="47"/>
      <c r="C553" s="5" t="s">
        <v>1</v>
      </c>
      <c r="D553" s="35">
        <f t="shared" si="69"/>
        <v>1413.2</v>
      </c>
      <c r="E553" s="37">
        <v>0</v>
      </c>
      <c r="F553" s="37">
        <v>0</v>
      </c>
      <c r="G553" s="37">
        <v>0</v>
      </c>
      <c r="H553" s="37">
        <v>0</v>
      </c>
      <c r="I553" s="37">
        <v>0</v>
      </c>
      <c r="J553" s="37">
        <v>233.9</v>
      </c>
      <c r="K553" s="37">
        <v>218.4</v>
      </c>
      <c r="L553" s="37">
        <v>320.3</v>
      </c>
      <c r="M553" s="37">
        <v>320.3</v>
      </c>
      <c r="N553" s="37">
        <v>320.3</v>
      </c>
      <c r="O553" s="5" t="s">
        <v>458</v>
      </c>
      <c r="P553" s="5" t="s">
        <v>21</v>
      </c>
      <c r="Q553" s="44"/>
    </row>
    <row r="554" spans="1:17" ht="74.25" customHeight="1" x14ac:dyDescent="0.25">
      <c r="A554" s="42"/>
      <c r="B554" s="47"/>
      <c r="C554" s="5" t="s">
        <v>1</v>
      </c>
      <c r="D554" s="35">
        <f t="shared" si="69"/>
        <v>6441.8</v>
      </c>
      <c r="E554" s="37">
        <v>0</v>
      </c>
      <c r="F554" s="37">
        <v>0</v>
      </c>
      <c r="G554" s="37">
        <v>0</v>
      </c>
      <c r="H554" s="37">
        <v>0</v>
      </c>
      <c r="I554" s="37">
        <v>0</v>
      </c>
      <c r="J554" s="37">
        <v>866.3</v>
      </c>
      <c r="K554" s="37">
        <v>2818.2</v>
      </c>
      <c r="L554" s="37">
        <v>1938.8</v>
      </c>
      <c r="M554" s="37">
        <v>609.20000000000005</v>
      </c>
      <c r="N554" s="37">
        <v>209.3</v>
      </c>
      <c r="O554" s="5" t="s">
        <v>458</v>
      </c>
      <c r="P554" s="5" t="s">
        <v>10</v>
      </c>
      <c r="Q554" s="44"/>
    </row>
    <row r="555" spans="1:17" ht="74.25" customHeight="1" x14ac:dyDescent="0.25">
      <c r="A555" s="42"/>
      <c r="B555" s="47"/>
      <c r="C555" s="5" t="s">
        <v>1</v>
      </c>
      <c r="D555" s="35">
        <f t="shared" si="69"/>
        <v>1193.9000000000001</v>
      </c>
      <c r="E555" s="37">
        <v>0</v>
      </c>
      <c r="F555" s="37">
        <v>0</v>
      </c>
      <c r="G555" s="37">
        <v>0</v>
      </c>
      <c r="H555" s="37">
        <v>0</v>
      </c>
      <c r="I555" s="37">
        <v>0</v>
      </c>
      <c r="J555" s="37">
        <v>185.2</v>
      </c>
      <c r="K555" s="37">
        <v>210.7</v>
      </c>
      <c r="L555" s="37">
        <v>250</v>
      </c>
      <c r="M555" s="37">
        <v>250</v>
      </c>
      <c r="N555" s="37">
        <v>298</v>
      </c>
      <c r="O555" s="5" t="s">
        <v>458</v>
      </c>
      <c r="P555" s="5" t="s">
        <v>23</v>
      </c>
      <c r="Q555" s="44"/>
    </row>
    <row r="556" spans="1:17" ht="74.25" customHeight="1" x14ac:dyDescent="0.25">
      <c r="A556" s="42"/>
      <c r="B556" s="47"/>
      <c r="C556" s="5" t="s">
        <v>1</v>
      </c>
      <c r="D556" s="35">
        <f t="shared" si="69"/>
        <v>1621.4</v>
      </c>
      <c r="E556" s="37">
        <v>0</v>
      </c>
      <c r="F556" s="37">
        <v>0</v>
      </c>
      <c r="G556" s="37">
        <v>0</v>
      </c>
      <c r="H556" s="37">
        <v>0</v>
      </c>
      <c r="I556" s="37">
        <v>0</v>
      </c>
      <c r="J556" s="37">
        <v>288.7</v>
      </c>
      <c r="K556" s="37">
        <v>288.5</v>
      </c>
      <c r="L556" s="37">
        <v>281.39999999999998</v>
      </c>
      <c r="M556" s="37">
        <v>381.4</v>
      </c>
      <c r="N556" s="37">
        <v>381.4</v>
      </c>
      <c r="O556" s="5" t="s">
        <v>458</v>
      </c>
      <c r="P556" s="5" t="s">
        <v>4</v>
      </c>
      <c r="Q556" s="44"/>
    </row>
    <row r="557" spans="1:17" ht="74.25" customHeight="1" x14ac:dyDescent="0.25">
      <c r="A557" s="42"/>
      <c r="B557" s="47"/>
      <c r="C557" s="5" t="s">
        <v>1</v>
      </c>
      <c r="D557" s="35">
        <f t="shared" si="69"/>
        <v>1712.3000000000002</v>
      </c>
      <c r="E557" s="37">
        <v>0</v>
      </c>
      <c r="F557" s="37">
        <v>0</v>
      </c>
      <c r="G557" s="37">
        <v>0</v>
      </c>
      <c r="H557" s="37">
        <v>0</v>
      </c>
      <c r="I557" s="37">
        <v>0</v>
      </c>
      <c r="J557" s="37">
        <v>293.60000000000002</v>
      </c>
      <c r="K557" s="37">
        <v>453</v>
      </c>
      <c r="L557" s="37">
        <v>321.89999999999998</v>
      </c>
      <c r="M557" s="37">
        <v>321.89999999999998</v>
      </c>
      <c r="N557" s="37">
        <v>321.89999999999998</v>
      </c>
      <c r="O557" s="5" t="s">
        <v>458</v>
      </c>
      <c r="P557" s="5" t="s">
        <v>16</v>
      </c>
      <c r="Q557" s="44"/>
    </row>
    <row r="558" spans="1:17" ht="74.25" customHeight="1" x14ac:dyDescent="0.25">
      <c r="A558" s="42"/>
      <c r="B558" s="47"/>
      <c r="C558" s="5" t="s">
        <v>1</v>
      </c>
      <c r="D558" s="35">
        <f t="shared" si="69"/>
        <v>2427.1999999999998</v>
      </c>
      <c r="E558" s="37">
        <v>0</v>
      </c>
      <c r="F558" s="37">
        <v>0</v>
      </c>
      <c r="G558" s="37">
        <v>0</v>
      </c>
      <c r="H558" s="37">
        <v>0</v>
      </c>
      <c r="I558" s="37">
        <v>0</v>
      </c>
      <c r="J558" s="37">
        <v>402.5</v>
      </c>
      <c r="K558" s="37">
        <v>373</v>
      </c>
      <c r="L558" s="37">
        <v>1011.7</v>
      </c>
      <c r="M558" s="37">
        <v>320</v>
      </c>
      <c r="N558" s="37">
        <v>320</v>
      </c>
      <c r="O558" s="5" t="s">
        <v>458</v>
      </c>
      <c r="P558" s="5" t="s">
        <v>5</v>
      </c>
      <c r="Q558" s="44"/>
    </row>
    <row r="559" spans="1:17" ht="74.25" customHeight="1" x14ac:dyDescent="0.25">
      <c r="A559" s="42"/>
      <c r="B559" s="47"/>
      <c r="C559" s="5" t="s">
        <v>1</v>
      </c>
      <c r="D559" s="35">
        <f t="shared" si="69"/>
        <v>1098.7</v>
      </c>
      <c r="E559" s="37">
        <v>0</v>
      </c>
      <c r="F559" s="37">
        <v>0</v>
      </c>
      <c r="G559" s="37">
        <v>0</v>
      </c>
      <c r="H559" s="37">
        <v>0</v>
      </c>
      <c r="I559" s="37">
        <v>0</v>
      </c>
      <c r="J559" s="37">
        <v>168.8</v>
      </c>
      <c r="K559" s="37">
        <v>206.2</v>
      </c>
      <c r="L559" s="37">
        <v>236.1</v>
      </c>
      <c r="M559" s="37">
        <v>243.8</v>
      </c>
      <c r="N559" s="37">
        <v>243.8</v>
      </c>
      <c r="O559" s="5" t="s">
        <v>458</v>
      </c>
      <c r="P559" s="5" t="s">
        <v>387</v>
      </c>
      <c r="Q559" s="44"/>
    </row>
    <row r="560" spans="1:17" ht="74.25" customHeight="1" x14ac:dyDescent="0.25">
      <c r="A560" s="42"/>
      <c r="B560" s="47"/>
      <c r="C560" s="5" t="s">
        <v>1</v>
      </c>
      <c r="D560" s="35">
        <f t="shared" si="69"/>
        <v>3703.2000000000003</v>
      </c>
      <c r="E560" s="37">
        <v>0</v>
      </c>
      <c r="F560" s="37">
        <v>0</v>
      </c>
      <c r="G560" s="37">
        <v>0</v>
      </c>
      <c r="H560" s="37">
        <v>0</v>
      </c>
      <c r="I560" s="37">
        <v>0</v>
      </c>
      <c r="J560" s="37">
        <v>651.5</v>
      </c>
      <c r="K560" s="37">
        <v>757.8</v>
      </c>
      <c r="L560" s="37">
        <v>858.1</v>
      </c>
      <c r="M560" s="37">
        <v>717.9</v>
      </c>
      <c r="N560" s="37">
        <v>717.9</v>
      </c>
      <c r="O560" s="5" t="s">
        <v>458</v>
      </c>
      <c r="P560" s="5" t="s">
        <v>12</v>
      </c>
      <c r="Q560" s="44"/>
    </row>
    <row r="561" spans="1:17" ht="74.25" customHeight="1" x14ac:dyDescent="0.25">
      <c r="A561" s="42"/>
      <c r="B561" s="47"/>
      <c r="C561" s="5" t="s">
        <v>1</v>
      </c>
      <c r="D561" s="35">
        <f t="shared" si="69"/>
        <v>88.2</v>
      </c>
      <c r="E561" s="37">
        <v>0</v>
      </c>
      <c r="F561" s="37">
        <v>0</v>
      </c>
      <c r="G561" s="37">
        <v>0</v>
      </c>
      <c r="H561" s="37">
        <v>0</v>
      </c>
      <c r="I561" s="37">
        <v>0</v>
      </c>
      <c r="J561" s="37">
        <v>88.2</v>
      </c>
      <c r="K561" s="37">
        <v>0</v>
      </c>
      <c r="L561" s="37">
        <v>0</v>
      </c>
      <c r="M561" s="37">
        <v>0</v>
      </c>
      <c r="N561" s="37">
        <v>0</v>
      </c>
      <c r="O561" s="5">
        <v>2024</v>
      </c>
      <c r="P561" s="5" t="s">
        <v>155</v>
      </c>
      <c r="Q561" s="44"/>
    </row>
    <row r="562" spans="1:17" ht="74.25" customHeight="1" x14ac:dyDescent="0.25">
      <c r="A562" s="42"/>
      <c r="B562" s="48"/>
      <c r="C562" s="5" t="s">
        <v>1</v>
      </c>
      <c r="D562" s="35">
        <f t="shared" si="69"/>
        <v>2867.5</v>
      </c>
      <c r="E562" s="37">
        <v>0</v>
      </c>
      <c r="F562" s="37">
        <v>0</v>
      </c>
      <c r="G562" s="37">
        <v>0</v>
      </c>
      <c r="H562" s="37">
        <v>0</v>
      </c>
      <c r="I562" s="37">
        <v>0</v>
      </c>
      <c r="J562" s="37">
        <v>440.9</v>
      </c>
      <c r="K562" s="37">
        <v>525.79999999999995</v>
      </c>
      <c r="L562" s="37">
        <v>722.4</v>
      </c>
      <c r="M562" s="37">
        <v>589.20000000000005</v>
      </c>
      <c r="N562" s="37">
        <v>589.20000000000005</v>
      </c>
      <c r="O562" s="5" t="s">
        <v>458</v>
      </c>
      <c r="P562" s="5" t="s">
        <v>156</v>
      </c>
      <c r="Q562" s="44"/>
    </row>
    <row r="563" spans="1:17" ht="74.25" customHeight="1" x14ac:dyDescent="0.25">
      <c r="A563" s="40" t="s">
        <v>61</v>
      </c>
      <c r="B563" s="40"/>
      <c r="C563" s="4"/>
      <c r="D563" s="35">
        <f t="shared" si="69"/>
        <v>361508.3</v>
      </c>
      <c r="E563" s="35">
        <v>13841.9</v>
      </c>
      <c r="F563" s="35">
        <v>35729.599999999999</v>
      </c>
      <c r="G563" s="35">
        <f>G470+G469+G449+G394+G371+G370+G339+G545</f>
        <v>18792.899999999998</v>
      </c>
      <c r="H563" s="35">
        <f>H470+H469+H449+H394+H371+H370+H339+H545</f>
        <v>38500.400000000001</v>
      </c>
      <c r="I563" s="35">
        <f>I470+I469+I449+I394+I371+I370+I339+I545</f>
        <v>31938.399999999998</v>
      </c>
      <c r="J563" s="35">
        <f>J470+J469+J449+J394+J371+J370+J339+J545+J368</f>
        <v>54516.5</v>
      </c>
      <c r="K563" s="35">
        <f>K470+K469+K449+K394+K371+K370+K339+K545+K369</f>
        <v>40537.999999999993</v>
      </c>
      <c r="L563" s="35">
        <f t="shared" ref="L563:N563" si="71">L470+L469+L449+L394+L371+L370+L339+L545+L369</f>
        <v>41336.299999999996</v>
      </c>
      <c r="M563" s="35">
        <f t="shared" si="71"/>
        <v>34812.000000000007</v>
      </c>
      <c r="N563" s="35">
        <f t="shared" si="71"/>
        <v>51502.3</v>
      </c>
      <c r="O563" s="4"/>
      <c r="P563" s="4"/>
      <c r="Q563" s="4"/>
    </row>
    <row r="564" spans="1:17" ht="74.25" customHeight="1" x14ac:dyDescent="0.25">
      <c r="A564" s="40" t="s">
        <v>432</v>
      </c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</row>
    <row r="565" spans="1:17" ht="74.25" customHeight="1" x14ac:dyDescent="0.25">
      <c r="A565" s="42" t="s">
        <v>92</v>
      </c>
      <c r="B565" s="43" t="s">
        <v>392</v>
      </c>
      <c r="C565" s="41" t="s">
        <v>1</v>
      </c>
      <c r="D565" s="35">
        <f>E565+F565+G565+H565+I565+J565+K565+L565+M565+N565</f>
        <v>3667.3</v>
      </c>
      <c r="E565" s="37">
        <f t="shared" ref="E565:I565" si="72">E566+E567+E568+E569+E570+E571</f>
        <v>117.7</v>
      </c>
      <c r="F565" s="37">
        <f t="shared" si="72"/>
        <v>167.8</v>
      </c>
      <c r="G565" s="37">
        <f t="shared" si="72"/>
        <v>451.8</v>
      </c>
      <c r="H565" s="37">
        <f t="shared" si="72"/>
        <v>2061.7000000000003</v>
      </c>
      <c r="I565" s="37">
        <f t="shared" si="72"/>
        <v>868.3</v>
      </c>
      <c r="J565" s="37">
        <f>J566+J567+J568+J569+J570+J571</f>
        <v>0</v>
      </c>
      <c r="K565" s="37">
        <f t="shared" ref="K565:N565" si="73">K566+K567+K568+K569+K570+K571</f>
        <v>0</v>
      </c>
      <c r="L565" s="37">
        <f t="shared" si="73"/>
        <v>0</v>
      </c>
      <c r="M565" s="37">
        <f t="shared" si="73"/>
        <v>0</v>
      </c>
      <c r="N565" s="37">
        <f t="shared" si="73"/>
        <v>0</v>
      </c>
      <c r="O565" s="5" t="s">
        <v>270</v>
      </c>
      <c r="P565" s="5" t="s">
        <v>38</v>
      </c>
      <c r="Q565" s="41" t="s">
        <v>211</v>
      </c>
    </row>
    <row r="566" spans="1:17" ht="74.25" customHeight="1" x14ac:dyDescent="0.25">
      <c r="A566" s="42"/>
      <c r="B566" s="43"/>
      <c r="C566" s="41"/>
      <c r="D566" s="35">
        <f t="shared" ref="D566:D572" si="74">E566+F566+G566+H566+I566+J566+K566+L566+M566+N566</f>
        <v>424</v>
      </c>
      <c r="E566" s="37">
        <v>41.7</v>
      </c>
      <c r="F566" s="37">
        <v>57.2</v>
      </c>
      <c r="G566" s="37">
        <v>58.8</v>
      </c>
      <c r="H566" s="37">
        <v>96.5</v>
      </c>
      <c r="I566" s="37">
        <v>169.8</v>
      </c>
      <c r="J566" s="37">
        <v>0</v>
      </c>
      <c r="K566" s="37">
        <v>0</v>
      </c>
      <c r="L566" s="37">
        <v>0</v>
      </c>
      <c r="M566" s="37">
        <v>0</v>
      </c>
      <c r="N566" s="37">
        <v>0</v>
      </c>
      <c r="O566" s="5" t="s">
        <v>270</v>
      </c>
      <c r="P566" s="5" t="s">
        <v>3</v>
      </c>
      <c r="Q566" s="41"/>
    </row>
    <row r="567" spans="1:17" ht="164.25" customHeight="1" x14ac:dyDescent="0.25">
      <c r="A567" s="42"/>
      <c r="B567" s="43"/>
      <c r="C567" s="41"/>
      <c r="D567" s="35">
        <f t="shared" si="74"/>
        <v>2811.3</v>
      </c>
      <c r="E567" s="37">
        <v>13</v>
      </c>
      <c r="F567" s="37">
        <v>18.399999999999999</v>
      </c>
      <c r="G567" s="37">
        <v>300</v>
      </c>
      <c r="H567" s="37">
        <v>1902.9</v>
      </c>
      <c r="I567" s="37">
        <v>577</v>
      </c>
      <c r="J567" s="37">
        <v>0</v>
      </c>
      <c r="K567" s="37">
        <v>0</v>
      </c>
      <c r="L567" s="37">
        <v>0</v>
      </c>
      <c r="M567" s="37">
        <v>0</v>
      </c>
      <c r="N567" s="37">
        <v>0</v>
      </c>
      <c r="O567" s="5" t="s">
        <v>270</v>
      </c>
      <c r="P567" s="5" t="s">
        <v>368</v>
      </c>
      <c r="Q567" s="41"/>
    </row>
    <row r="568" spans="1:17" ht="74.25" customHeight="1" x14ac:dyDescent="0.25">
      <c r="A568" s="42"/>
      <c r="B568" s="43"/>
      <c r="C568" s="41"/>
      <c r="D568" s="35">
        <f t="shared" si="74"/>
        <v>11.4</v>
      </c>
      <c r="E568" s="37">
        <v>2</v>
      </c>
      <c r="F568" s="37">
        <v>2.2000000000000002</v>
      </c>
      <c r="G568" s="37">
        <v>2.2000000000000002</v>
      </c>
      <c r="H568" s="37">
        <v>2.5</v>
      </c>
      <c r="I568" s="37">
        <v>2.5</v>
      </c>
      <c r="J568" s="37">
        <v>0</v>
      </c>
      <c r="K568" s="37">
        <v>0</v>
      </c>
      <c r="L568" s="37">
        <v>0</v>
      </c>
      <c r="M568" s="37">
        <v>0</v>
      </c>
      <c r="N568" s="37">
        <v>0</v>
      </c>
      <c r="O568" s="5" t="s">
        <v>270</v>
      </c>
      <c r="P568" s="5" t="s">
        <v>4</v>
      </c>
      <c r="Q568" s="41"/>
    </row>
    <row r="569" spans="1:17" ht="74.25" customHeight="1" x14ac:dyDescent="0.25">
      <c r="A569" s="42"/>
      <c r="B569" s="43"/>
      <c r="C569" s="41"/>
      <c r="D569" s="35">
        <f t="shared" si="74"/>
        <v>2</v>
      </c>
      <c r="E569" s="37">
        <v>1</v>
      </c>
      <c r="F569" s="37">
        <v>0</v>
      </c>
      <c r="G569" s="37">
        <v>1</v>
      </c>
      <c r="H569" s="37">
        <v>0</v>
      </c>
      <c r="I569" s="37">
        <v>0</v>
      </c>
      <c r="J569" s="37">
        <v>0</v>
      </c>
      <c r="K569" s="37">
        <v>0</v>
      </c>
      <c r="L569" s="37">
        <v>0</v>
      </c>
      <c r="M569" s="37">
        <v>0</v>
      </c>
      <c r="N569" s="37">
        <v>0</v>
      </c>
      <c r="O569" s="5" t="s">
        <v>276</v>
      </c>
      <c r="P569" s="5" t="s">
        <v>11</v>
      </c>
      <c r="Q569" s="41"/>
    </row>
    <row r="570" spans="1:17" ht="74.25" customHeight="1" x14ac:dyDescent="0.25">
      <c r="A570" s="42"/>
      <c r="B570" s="43"/>
      <c r="C570" s="41"/>
      <c r="D570" s="35">
        <f t="shared" si="74"/>
        <v>359.6</v>
      </c>
      <c r="E570" s="37">
        <v>60</v>
      </c>
      <c r="F570" s="37">
        <v>90</v>
      </c>
      <c r="G570" s="37">
        <v>89.8</v>
      </c>
      <c r="H570" s="37">
        <v>59.8</v>
      </c>
      <c r="I570" s="37">
        <v>60</v>
      </c>
      <c r="J570" s="37">
        <v>0</v>
      </c>
      <c r="K570" s="37">
        <v>0</v>
      </c>
      <c r="L570" s="37">
        <v>0</v>
      </c>
      <c r="M570" s="37">
        <v>0</v>
      </c>
      <c r="N570" s="37">
        <v>0</v>
      </c>
      <c r="O570" s="5" t="s">
        <v>270</v>
      </c>
      <c r="P570" s="5" t="s">
        <v>2</v>
      </c>
      <c r="Q570" s="41"/>
    </row>
    <row r="571" spans="1:17" ht="54.75" customHeight="1" x14ac:dyDescent="0.25">
      <c r="A571" s="42"/>
      <c r="B571" s="43"/>
      <c r="C571" s="41"/>
      <c r="D571" s="35">
        <f t="shared" si="74"/>
        <v>59</v>
      </c>
      <c r="E571" s="37">
        <v>0</v>
      </c>
      <c r="F571" s="37">
        <v>0</v>
      </c>
      <c r="G571" s="37">
        <v>0</v>
      </c>
      <c r="H571" s="37">
        <v>0</v>
      </c>
      <c r="I571" s="37">
        <v>59</v>
      </c>
      <c r="J571" s="37">
        <v>0</v>
      </c>
      <c r="K571" s="37">
        <v>0</v>
      </c>
      <c r="L571" s="37">
        <v>0</v>
      </c>
      <c r="M571" s="37">
        <v>0</v>
      </c>
      <c r="N571" s="37">
        <v>0</v>
      </c>
      <c r="O571" s="5">
        <v>2023</v>
      </c>
      <c r="P571" s="5" t="s">
        <v>32</v>
      </c>
      <c r="Q571" s="41"/>
    </row>
    <row r="572" spans="1:17" ht="254.25" customHeight="1" x14ac:dyDescent="0.25">
      <c r="A572" s="42"/>
      <c r="B572" s="43"/>
      <c r="C572" s="5"/>
      <c r="D572" s="35">
        <f t="shared" si="74"/>
        <v>1914.3000000000002</v>
      </c>
      <c r="E572" s="35">
        <f t="shared" ref="E572:N572" si="75">E573+E574+E575+E576+E577</f>
        <v>0</v>
      </c>
      <c r="F572" s="35">
        <f t="shared" si="75"/>
        <v>0</v>
      </c>
      <c r="G572" s="35">
        <f t="shared" si="75"/>
        <v>0</v>
      </c>
      <c r="H572" s="35">
        <f t="shared" si="75"/>
        <v>0</v>
      </c>
      <c r="I572" s="35">
        <f t="shared" si="75"/>
        <v>0</v>
      </c>
      <c r="J572" s="35">
        <f t="shared" si="75"/>
        <v>388.90000000000003</v>
      </c>
      <c r="K572" s="35">
        <f t="shared" si="75"/>
        <v>487.30000000000007</v>
      </c>
      <c r="L572" s="35">
        <f t="shared" si="75"/>
        <v>505.5</v>
      </c>
      <c r="M572" s="35">
        <f t="shared" si="75"/>
        <v>231.5</v>
      </c>
      <c r="N572" s="35">
        <f t="shared" si="75"/>
        <v>301.10000000000002</v>
      </c>
      <c r="O572" s="5" t="s">
        <v>458</v>
      </c>
      <c r="P572" s="5" t="s">
        <v>680</v>
      </c>
      <c r="Q572" s="41" t="s">
        <v>393</v>
      </c>
    </row>
    <row r="573" spans="1:17" ht="36" customHeight="1" x14ac:dyDescent="0.25">
      <c r="A573" s="42"/>
      <c r="B573" s="43"/>
      <c r="C573" s="41"/>
      <c r="D573" s="35">
        <f>E573+F573+G573+H573+I573+J573+K573+L573+M573+N573</f>
        <v>1454.5</v>
      </c>
      <c r="E573" s="37">
        <v>0</v>
      </c>
      <c r="F573" s="37">
        <v>0</v>
      </c>
      <c r="G573" s="37">
        <v>0</v>
      </c>
      <c r="H573" s="37">
        <v>0</v>
      </c>
      <c r="I573" s="37">
        <v>0</v>
      </c>
      <c r="J573" s="37">
        <v>169.4</v>
      </c>
      <c r="K573" s="37">
        <v>391.1</v>
      </c>
      <c r="L573" s="37">
        <v>406.5</v>
      </c>
      <c r="M573" s="37">
        <v>212.5</v>
      </c>
      <c r="N573" s="37">
        <v>275</v>
      </c>
      <c r="O573" s="5" t="s">
        <v>458</v>
      </c>
      <c r="P573" s="5" t="s">
        <v>3</v>
      </c>
      <c r="Q573" s="41"/>
    </row>
    <row r="574" spans="1:17" ht="144" customHeight="1" x14ac:dyDescent="0.25">
      <c r="A574" s="42"/>
      <c r="B574" s="43"/>
      <c r="C574" s="41"/>
      <c r="D574" s="35">
        <f t="shared" ref="D574:D577" si="76">E574+F574+G574+H574+I574+J574+K574+L574+M574+N574</f>
        <v>130.6</v>
      </c>
      <c r="E574" s="37">
        <v>0</v>
      </c>
      <c r="F574" s="37">
        <v>0</v>
      </c>
      <c r="G574" s="37">
        <v>0</v>
      </c>
      <c r="H574" s="37">
        <v>0</v>
      </c>
      <c r="I574" s="37">
        <v>0</v>
      </c>
      <c r="J574" s="37">
        <v>130.6</v>
      </c>
      <c r="K574" s="37">
        <v>0</v>
      </c>
      <c r="L574" s="37">
        <v>0</v>
      </c>
      <c r="M574" s="37">
        <v>0</v>
      </c>
      <c r="N574" s="37">
        <v>0</v>
      </c>
      <c r="O574" s="5">
        <v>2024</v>
      </c>
      <c r="P574" s="5" t="s">
        <v>368</v>
      </c>
      <c r="Q574" s="41"/>
    </row>
    <row r="575" spans="1:17" ht="49.5" customHeight="1" x14ac:dyDescent="0.25">
      <c r="A575" s="42"/>
      <c r="B575" s="43"/>
      <c r="C575" s="41"/>
      <c r="D575" s="35">
        <f t="shared" si="76"/>
        <v>18</v>
      </c>
      <c r="E575" s="37">
        <v>0</v>
      </c>
      <c r="F575" s="37">
        <v>0</v>
      </c>
      <c r="G575" s="37">
        <v>0</v>
      </c>
      <c r="H575" s="37">
        <v>0</v>
      </c>
      <c r="I575" s="37">
        <v>0</v>
      </c>
      <c r="J575" s="37">
        <v>3.6</v>
      </c>
      <c r="K575" s="37">
        <v>3.6</v>
      </c>
      <c r="L575" s="37">
        <v>3.6</v>
      </c>
      <c r="M575" s="37">
        <v>3.6</v>
      </c>
      <c r="N575" s="37">
        <v>3.6</v>
      </c>
      <c r="O575" s="5" t="s">
        <v>458</v>
      </c>
      <c r="P575" s="5" t="s">
        <v>4</v>
      </c>
      <c r="Q575" s="41"/>
    </row>
    <row r="576" spans="1:17" ht="41.25" customHeight="1" x14ac:dyDescent="0.25">
      <c r="A576" s="42"/>
      <c r="B576" s="43"/>
      <c r="C576" s="41"/>
      <c r="D576" s="35">
        <f t="shared" si="76"/>
        <v>232</v>
      </c>
      <c r="E576" s="37">
        <v>0</v>
      </c>
      <c r="F576" s="37">
        <v>0</v>
      </c>
      <c r="G576" s="37">
        <v>0</v>
      </c>
      <c r="H576" s="37">
        <v>0</v>
      </c>
      <c r="I576" s="37">
        <v>0</v>
      </c>
      <c r="J576" s="37">
        <v>72</v>
      </c>
      <c r="K576" s="37">
        <v>80</v>
      </c>
      <c r="L576" s="37">
        <v>80</v>
      </c>
      <c r="M576" s="37">
        <v>0</v>
      </c>
      <c r="N576" s="37">
        <v>0</v>
      </c>
      <c r="O576" s="5" t="s">
        <v>503</v>
      </c>
      <c r="P576" s="5" t="s">
        <v>2</v>
      </c>
      <c r="Q576" s="41"/>
    </row>
    <row r="577" spans="1:17" ht="60" customHeight="1" x14ac:dyDescent="0.25">
      <c r="A577" s="42"/>
      <c r="B577" s="43"/>
      <c r="C577" s="41"/>
      <c r="D577" s="35">
        <f t="shared" si="76"/>
        <v>79.199999999999989</v>
      </c>
      <c r="E577" s="37">
        <v>0</v>
      </c>
      <c r="F577" s="37">
        <v>0</v>
      </c>
      <c r="G577" s="37">
        <v>0</v>
      </c>
      <c r="H577" s="37">
        <v>0</v>
      </c>
      <c r="I577" s="37">
        <v>0</v>
      </c>
      <c r="J577" s="37">
        <v>13.3</v>
      </c>
      <c r="K577" s="37">
        <v>12.6</v>
      </c>
      <c r="L577" s="37">
        <v>15.4</v>
      </c>
      <c r="M577" s="37">
        <v>15.4</v>
      </c>
      <c r="N577" s="37">
        <v>22.5</v>
      </c>
      <c r="O577" s="5" t="s">
        <v>458</v>
      </c>
      <c r="P577" s="5" t="s">
        <v>32</v>
      </c>
      <c r="Q577" s="41"/>
    </row>
    <row r="578" spans="1:17" ht="74.25" customHeight="1" x14ac:dyDescent="0.25">
      <c r="A578" s="42" t="s">
        <v>73</v>
      </c>
      <c r="B578" s="43" t="s">
        <v>40</v>
      </c>
      <c r="C578" s="41" t="s">
        <v>78</v>
      </c>
      <c r="D578" s="35">
        <v>0</v>
      </c>
      <c r="E578" s="37">
        <v>0</v>
      </c>
      <c r="F578" s="37">
        <v>0</v>
      </c>
      <c r="G578" s="37">
        <v>0</v>
      </c>
      <c r="H578" s="37">
        <v>0</v>
      </c>
      <c r="I578" s="37">
        <v>0</v>
      </c>
      <c r="J578" s="37">
        <v>0</v>
      </c>
      <c r="K578" s="37">
        <v>0</v>
      </c>
      <c r="L578" s="37">
        <v>0</v>
      </c>
      <c r="M578" s="37">
        <v>0</v>
      </c>
      <c r="N578" s="37">
        <v>0</v>
      </c>
      <c r="O578" s="5" t="s">
        <v>269</v>
      </c>
      <c r="P578" s="5" t="s">
        <v>38</v>
      </c>
      <c r="Q578" s="41" t="s">
        <v>25</v>
      </c>
    </row>
    <row r="579" spans="1:17" ht="148.5" customHeight="1" x14ac:dyDescent="0.25">
      <c r="A579" s="42"/>
      <c r="B579" s="43"/>
      <c r="C579" s="41"/>
      <c r="D579" s="35">
        <v>0</v>
      </c>
      <c r="E579" s="37">
        <v>0</v>
      </c>
      <c r="F579" s="37">
        <v>0</v>
      </c>
      <c r="G579" s="37">
        <v>0</v>
      </c>
      <c r="H579" s="37">
        <v>0</v>
      </c>
      <c r="I579" s="37">
        <v>0</v>
      </c>
      <c r="J579" s="37">
        <v>0</v>
      </c>
      <c r="K579" s="37">
        <v>0</v>
      </c>
      <c r="L579" s="37">
        <v>0</v>
      </c>
      <c r="M579" s="37">
        <v>0</v>
      </c>
      <c r="N579" s="37">
        <v>0</v>
      </c>
      <c r="O579" s="5">
        <v>2023</v>
      </c>
      <c r="P579" s="5" t="s">
        <v>357</v>
      </c>
      <c r="Q579" s="41"/>
    </row>
    <row r="580" spans="1:17" ht="132.75" customHeight="1" x14ac:dyDescent="0.25">
      <c r="A580" s="42"/>
      <c r="B580" s="18" t="s">
        <v>399</v>
      </c>
      <c r="C580" s="41"/>
      <c r="D580" s="35">
        <v>0</v>
      </c>
      <c r="E580" s="37">
        <v>0</v>
      </c>
      <c r="F580" s="37">
        <v>0</v>
      </c>
      <c r="G580" s="37">
        <v>0</v>
      </c>
      <c r="H580" s="37">
        <v>0</v>
      </c>
      <c r="I580" s="37">
        <v>0</v>
      </c>
      <c r="J580" s="37">
        <v>0</v>
      </c>
      <c r="K580" s="37">
        <v>0</v>
      </c>
      <c r="L580" s="37">
        <v>0</v>
      </c>
      <c r="M580" s="37">
        <v>0</v>
      </c>
      <c r="N580" s="37">
        <v>0</v>
      </c>
      <c r="O580" s="5" t="s">
        <v>458</v>
      </c>
      <c r="P580" s="5" t="s">
        <v>473</v>
      </c>
      <c r="Q580" s="41"/>
    </row>
    <row r="581" spans="1:17" ht="74.25" customHeight="1" x14ac:dyDescent="0.25">
      <c r="A581" s="42" t="s">
        <v>74</v>
      </c>
      <c r="B581" s="43" t="s">
        <v>311</v>
      </c>
      <c r="C581" s="41" t="s">
        <v>1</v>
      </c>
      <c r="D581" s="53">
        <f>E581+F581+G581+H581+I581+J581+K581+L581+M581+N581</f>
        <v>1951</v>
      </c>
      <c r="E581" s="50">
        <f t="shared" ref="E581:J581" si="77">E583+E584</f>
        <v>421</v>
      </c>
      <c r="F581" s="50">
        <f t="shared" si="77"/>
        <v>230</v>
      </c>
      <c r="G581" s="50">
        <f t="shared" si="77"/>
        <v>262.39999999999998</v>
      </c>
      <c r="H581" s="50">
        <f t="shared" si="77"/>
        <v>1037.5999999999999</v>
      </c>
      <c r="I581" s="50">
        <f t="shared" si="77"/>
        <v>0</v>
      </c>
      <c r="J581" s="50">
        <f t="shared" si="77"/>
        <v>0</v>
      </c>
      <c r="K581" s="50">
        <v>0</v>
      </c>
      <c r="L581" s="50">
        <v>0</v>
      </c>
      <c r="M581" s="50">
        <v>0</v>
      </c>
      <c r="N581" s="50">
        <v>0</v>
      </c>
      <c r="O581" s="41" t="s">
        <v>269</v>
      </c>
      <c r="P581" s="41" t="s">
        <v>252</v>
      </c>
      <c r="Q581" s="41" t="s">
        <v>334</v>
      </c>
    </row>
    <row r="582" spans="1:17" ht="141.75" customHeight="1" x14ac:dyDescent="0.25">
      <c r="A582" s="42"/>
      <c r="B582" s="43"/>
      <c r="C582" s="41"/>
      <c r="D582" s="53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41"/>
      <c r="P582" s="41"/>
      <c r="Q582" s="41"/>
    </row>
    <row r="583" spans="1:17" ht="74.25" customHeight="1" x14ac:dyDescent="0.25">
      <c r="A583" s="42"/>
      <c r="B583" s="43"/>
      <c r="C583" s="41"/>
      <c r="D583" s="53">
        <f t="shared" ref="D583" si="78">E583+F583+G583+H583+I583+J583+K583+L583+M583+N583</f>
        <v>323.3</v>
      </c>
      <c r="E583" s="37">
        <v>0</v>
      </c>
      <c r="F583" s="37">
        <v>0</v>
      </c>
      <c r="G583" s="37">
        <v>50</v>
      </c>
      <c r="H583" s="37">
        <v>273.3</v>
      </c>
      <c r="I583" s="37">
        <v>0</v>
      </c>
      <c r="J583" s="37">
        <v>0</v>
      </c>
      <c r="K583" s="37">
        <v>0</v>
      </c>
      <c r="L583" s="37">
        <v>0</v>
      </c>
      <c r="M583" s="37">
        <v>0</v>
      </c>
      <c r="N583" s="37">
        <v>0</v>
      </c>
      <c r="O583" s="5" t="s">
        <v>283</v>
      </c>
      <c r="P583" s="5" t="s">
        <v>313</v>
      </c>
      <c r="Q583" s="5" t="s">
        <v>312</v>
      </c>
    </row>
    <row r="584" spans="1:17" ht="74.25" customHeight="1" x14ac:dyDescent="0.25">
      <c r="A584" s="42"/>
      <c r="B584" s="43"/>
      <c r="C584" s="41"/>
      <c r="D584" s="53"/>
      <c r="E584" s="37">
        <v>421</v>
      </c>
      <c r="F584" s="37">
        <v>230</v>
      </c>
      <c r="G584" s="37">
        <v>212.4</v>
      </c>
      <c r="H584" s="37">
        <v>764.3</v>
      </c>
      <c r="I584" s="37">
        <v>0</v>
      </c>
      <c r="J584" s="37">
        <v>0</v>
      </c>
      <c r="K584" s="37">
        <v>0</v>
      </c>
      <c r="L584" s="37">
        <v>0</v>
      </c>
      <c r="M584" s="37">
        <v>0</v>
      </c>
      <c r="N584" s="37">
        <v>0</v>
      </c>
      <c r="O584" s="5" t="s">
        <v>269</v>
      </c>
      <c r="P584" s="5" t="s">
        <v>2</v>
      </c>
      <c r="Q584" s="5" t="s">
        <v>363</v>
      </c>
    </row>
    <row r="585" spans="1:17" ht="330" customHeight="1" x14ac:dyDescent="0.25">
      <c r="A585" s="42"/>
      <c r="B585" s="43" t="s">
        <v>303</v>
      </c>
      <c r="C585" s="41"/>
      <c r="D585" s="53">
        <f t="shared" ref="D585" si="79">E585+F585+G585+H585+I585+J585+K585+L585+M585+N585</f>
        <v>1260</v>
      </c>
      <c r="E585" s="37">
        <f t="shared" ref="E585:N585" si="80">E586+E587</f>
        <v>0</v>
      </c>
      <c r="F585" s="37">
        <f t="shared" si="80"/>
        <v>0</v>
      </c>
      <c r="G585" s="37">
        <f t="shared" si="80"/>
        <v>0</v>
      </c>
      <c r="H585" s="37">
        <f t="shared" si="80"/>
        <v>0</v>
      </c>
      <c r="I585" s="37">
        <f t="shared" si="80"/>
        <v>250</v>
      </c>
      <c r="J585" s="37">
        <f t="shared" si="80"/>
        <v>300</v>
      </c>
      <c r="K585" s="37">
        <f t="shared" si="80"/>
        <v>360</v>
      </c>
      <c r="L585" s="37">
        <f t="shared" si="80"/>
        <v>350</v>
      </c>
      <c r="M585" s="37">
        <f t="shared" si="80"/>
        <v>0</v>
      </c>
      <c r="N585" s="37">
        <f t="shared" si="80"/>
        <v>0</v>
      </c>
      <c r="O585" s="5" t="s">
        <v>457</v>
      </c>
      <c r="P585" s="5" t="s">
        <v>681</v>
      </c>
      <c r="Q585" s="5" t="s">
        <v>687</v>
      </c>
    </row>
    <row r="586" spans="1:17" ht="121.5" customHeight="1" x14ac:dyDescent="0.25">
      <c r="A586" s="42"/>
      <c r="B586" s="43"/>
      <c r="C586" s="41"/>
      <c r="D586" s="53"/>
      <c r="E586" s="37">
        <v>0</v>
      </c>
      <c r="F586" s="37">
        <v>0</v>
      </c>
      <c r="G586" s="37">
        <v>0</v>
      </c>
      <c r="H586" s="37">
        <v>0</v>
      </c>
      <c r="I586" s="37">
        <v>50</v>
      </c>
      <c r="J586" s="37">
        <v>0</v>
      </c>
      <c r="K586" s="37">
        <v>60</v>
      </c>
      <c r="L586" s="37">
        <v>0</v>
      </c>
      <c r="M586" s="37">
        <v>0</v>
      </c>
      <c r="N586" s="37">
        <v>0</v>
      </c>
      <c r="O586" s="5" t="s">
        <v>457</v>
      </c>
      <c r="P586" s="5" t="s">
        <v>358</v>
      </c>
      <c r="Q586" s="5" t="s">
        <v>688</v>
      </c>
    </row>
    <row r="587" spans="1:17" ht="74.25" customHeight="1" x14ac:dyDescent="0.25">
      <c r="A587" s="42"/>
      <c r="B587" s="43"/>
      <c r="C587" s="41"/>
      <c r="D587" s="53">
        <f t="shared" ref="D587" si="81">E587+F587+G587+H587+I587+J587+K587+L587+M587+N587</f>
        <v>1150</v>
      </c>
      <c r="E587" s="37">
        <v>0</v>
      </c>
      <c r="F587" s="37">
        <v>0</v>
      </c>
      <c r="G587" s="37">
        <v>0</v>
      </c>
      <c r="H587" s="37">
        <v>0</v>
      </c>
      <c r="I587" s="37">
        <v>200</v>
      </c>
      <c r="J587" s="37">
        <v>300</v>
      </c>
      <c r="K587" s="37">
        <v>300</v>
      </c>
      <c r="L587" s="37">
        <v>350</v>
      </c>
      <c r="M587" s="37">
        <v>0</v>
      </c>
      <c r="N587" s="37">
        <v>0</v>
      </c>
      <c r="O587" s="5" t="s">
        <v>500</v>
      </c>
      <c r="P587" s="5" t="s">
        <v>2</v>
      </c>
      <c r="Q587" s="5" t="s">
        <v>504</v>
      </c>
    </row>
    <row r="588" spans="1:17" ht="74.25" customHeight="1" x14ac:dyDescent="0.25">
      <c r="A588" s="42" t="s">
        <v>93</v>
      </c>
      <c r="B588" s="43" t="s">
        <v>337</v>
      </c>
      <c r="C588" s="5" t="s">
        <v>1</v>
      </c>
      <c r="D588" s="53"/>
      <c r="E588" s="37">
        <v>9413.2000000000007</v>
      </c>
      <c r="F588" s="37">
        <v>10294.6</v>
      </c>
      <c r="G588" s="37">
        <v>12086.5</v>
      </c>
      <c r="H588" s="37">
        <v>12664.6</v>
      </c>
      <c r="I588" s="37">
        <v>0</v>
      </c>
      <c r="J588" s="37">
        <v>0</v>
      </c>
      <c r="K588" s="37">
        <v>0</v>
      </c>
      <c r="L588" s="37">
        <v>0</v>
      </c>
      <c r="M588" s="37">
        <v>0</v>
      </c>
      <c r="N588" s="37">
        <v>0</v>
      </c>
      <c r="O588" s="5" t="s">
        <v>269</v>
      </c>
      <c r="P588" s="41" t="s">
        <v>58</v>
      </c>
      <c r="Q588" s="41" t="s">
        <v>59</v>
      </c>
    </row>
    <row r="589" spans="1:17" ht="74.25" customHeight="1" x14ac:dyDescent="0.25">
      <c r="A589" s="42"/>
      <c r="B589" s="43"/>
      <c r="C589" s="5" t="s">
        <v>263</v>
      </c>
      <c r="D589" s="35">
        <f>E589+F589+G589+H589+I589+J589+K589+L589+M589+N589</f>
        <v>8000</v>
      </c>
      <c r="E589" s="37">
        <v>2000</v>
      </c>
      <c r="F589" s="37">
        <v>2000</v>
      </c>
      <c r="G589" s="37">
        <v>2000</v>
      </c>
      <c r="H589" s="37">
        <v>2000</v>
      </c>
      <c r="I589" s="37">
        <v>0</v>
      </c>
      <c r="J589" s="37">
        <v>0</v>
      </c>
      <c r="K589" s="37">
        <v>0</v>
      </c>
      <c r="L589" s="37">
        <v>0</v>
      </c>
      <c r="M589" s="37">
        <v>0</v>
      </c>
      <c r="N589" s="37">
        <v>0</v>
      </c>
      <c r="O589" s="5" t="s">
        <v>269</v>
      </c>
      <c r="P589" s="41"/>
      <c r="Q589" s="41"/>
    </row>
    <row r="590" spans="1:17" ht="111.75" customHeight="1" x14ac:dyDescent="0.25">
      <c r="A590" s="42"/>
      <c r="B590" s="43" t="s">
        <v>336</v>
      </c>
      <c r="C590" s="5" t="s">
        <v>1</v>
      </c>
      <c r="D590" s="35">
        <f>E590+F590+G590+H590+I590+J590+K590+L590+M590+N590</f>
        <v>118318.8</v>
      </c>
      <c r="E590" s="37">
        <v>0</v>
      </c>
      <c r="F590" s="37">
        <v>0</v>
      </c>
      <c r="G590" s="37">
        <v>0</v>
      </c>
      <c r="H590" s="37">
        <v>0</v>
      </c>
      <c r="I590" s="37">
        <v>15627.9</v>
      </c>
      <c r="J590" s="37">
        <v>18330.099999999999</v>
      </c>
      <c r="K590" s="37">
        <v>20545.7</v>
      </c>
      <c r="L590" s="37">
        <v>21869.5</v>
      </c>
      <c r="M590" s="37">
        <v>20472.8</v>
      </c>
      <c r="N590" s="37">
        <v>21472.799999999999</v>
      </c>
      <c r="O590" s="5" t="s">
        <v>457</v>
      </c>
      <c r="P590" s="41" t="s">
        <v>474</v>
      </c>
      <c r="Q590" s="41" t="s">
        <v>427</v>
      </c>
    </row>
    <row r="591" spans="1:17" ht="189" customHeight="1" x14ac:dyDescent="0.25">
      <c r="A591" s="42"/>
      <c r="B591" s="43"/>
      <c r="C591" s="5" t="s">
        <v>263</v>
      </c>
      <c r="D591" s="35">
        <f>E591+F591+G591+H591+I591+J591+K591+L591+M591+N591</f>
        <v>12120</v>
      </c>
      <c r="E591" s="37">
        <v>0</v>
      </c>
      <c r="F591" s="37">
        <v>0</v>
      </c>
      <c r="G591" s="37">
        <v>0</v>
      </c>
      <c r="H591" s="37">
        <v>0</v>
      </c>
      <c r="I591" s="37">
        <v>2000</v>
      </c>
      <c r="J591" s="37">
        <v>2120</v>
      </c>
      <c r="K591" s="37">
        <v>2000</v>
      </c>
      <c r="L591" s="37">
        <v>2000</v>
      </c>
      <c r="M591" s="37">
        <v>2000</v>
      </c>
      <c r="N591" s="37">
        <v>2000</v>
      </c>
      <c r="O591" s="5" t="s">
        <v>457</v>
      </c>
      <c r="P591" s="41"/>
      <c r="Q591" s="41"/>
    </row>
    <row r="592" spans="1:17" ht="322.5" customHeight="1" x14ac:dyDescent="0.25">
      <c r="A592" s="17" t="s">
        <v>94</v>
      </c>
      <c r="B592" s="18" t="s">
        <v>245</v>
      </c>
      <c r="C592" s="5" t="s">
        <v>1</v>
      </c>
      <c r="D592" s="35">
        <f>E592+F592+G592+H592+I592+J592+K592+L592+M592+N592</f>
        <v>341.9</v>
      </c>
      <c r="E592" s="37">
        <v>0</v>
      </c>
      <c r="F592" s="37">
        <v>0</v>
      </c>
      <c r="G592" s="37">
        <v>341.9</v>
      </c>
      <c r="H592" s="37">
        <v>0</v>
      </c>
      <c r="I592" s="37">
        <v>0</v>
      </c>
      <c r="J592" s="37">
        <v>0</v>
      </c>
      <c r="K592" s="37">
        <v>0</v>
      </c>
      <c r="L592" s="37">
        <v>0</v>
      </c>
      <c r="M592" s="37">
        <v>0</v>
      </c>
      <c r="N592" s="37">
        <v>0</v>
      </c>
      <c r="O592" s="5" t="s">
        <v>283</v>
      </c>
      <c r="P592" s="5" t="s">
        <v>308</v>
      </c>
      <c r="Q592" s="5" t="s">
        <v>381</v>
      </c>
    </row>
    <row r="593" spans="1:19" ht="197.25" customHeight="1" x14ac:dyDescent="0.25">
      <c r="A593" s="17" t="s">
        <v>152</v>
      </c>
      <c r="B593" s="18" t="s">
        <v>153</v>
      </c>
      <c r="C593" s="5" t="s">
        <v>1</v>
      </c>
      <c r="D593" s="35">
        <f>E593+F593+G593+H593+I593+J593+K593+L593+M593+N593</f>
        <v>1292</v>
      </c>
      <c r="E593" s="37">
        <v>0</v>
      </c>
      <c r="F593" s="37">
        <v>100</v>
      </c>
      <c r="G593" s="37">
        <v>140</v>
      </c>
      <c r="H593" s="37">
        <v>138</v>
      </c>
      <c r="I593" s="37">
        <v>138</v>
      </c>
      <c r="J593" s="37">
        <v>138</v>
      </c>
      <c r="K593" s="37">
        <v>138</v>
      </c>
      <c r="L593" s="37">
        <v>200</v>
      </c>
      <c r="M593" s="37">
        <v>100</v>
      </c>
      <c r="N593" s="37">
        <v>200</v>
      </c>
      <c r="O593" s="5" t="s">
        <v>459</v>
      </c>
      <c r="P593" s="5" t="s">
        <v>17</v>
      </c>
      <c r="Q593" s="5" t="s">
        <v>486</v>
      </c>
    </row>
    <row r="594" spans="1:19" ht="171.75" customHeight="1" x14ac:dyDescent="0.25">
      <c r="A594" s="17" t="s">
        <v>178</v>
      </c>
      <c r="B594" s="18" t="s">
        <v>177</v>
      </c>
      <c r="C594" s="5" t="s">
        <v>1</v>
      </c>
      <c r="D594" s="35">
        <f t="shared" ref="D594:D595" si="82">E594+F594+G594+H594+I594+J594+K594+L594+M594+N594</f>
        <v>218</v>
      </c>
      <c r="E594" s="37">
        <v>0</v>
      </c>
      <c r="F594" s="37">
        <v>0</v>
      </c>
      <c r="G594" s="37">
        <v>218</v>
      </c>
      <c r="H594" s="37">
        <v>0</v>
      </c>
      <c r="I594" s="37">
        <v>0</v>
      </c>
      <c r="J594" s="37">
        <v>0</v>
      </c>
      <c r="K594" s="37">
        <v>0</v>
      </c>
      <c r="L594" s="37">
        <v>0</v>
      </c>
      <c r="M594" s="37">
        <v>0</v>
      </c>
      <c r="N594" s="37">
        <v>0</v>
      </c>
      <c r="O594" s="5">
        <v>2021</v>
      </c>
      <c r="P594" s="5" t="s">
        <v>191</v>
      </c>
      <c r="Q594" s="5" t="s">
        <v>184</v>
      </c>
    </row>
    <row r="595" spans="1:19" ht="279.75" customHeight="1" x14ac:dyDescent="0.25">
      <c r="A595" s="42" t="s">
        <v>293</v>
      </c>
      <c r="B595" s="18" t="s">
        <v>310</v>
      </c>
      <c r="C595" s="5" t="s">
        <v>78</v>
      </c>
      <c r="D595" s="35">
        <f t="shared" si="82"/>
        <v>0</v>
      </c>
      <c r="E595" s="37">
        <v>0</v>
      </c>
      <c r="F595" s="37">
        <v>0</v>
      </c>
      <c r="G595" s="37">
        <v>0</v>
      </c>
      <c r="H595" s="37">
        <v>0</v>
      </c>
      <c r="I595" s="37">
        <v>0</v>
      </c>
      <c r="J595" s="37">
        <v>0</v>
      </c>
      <c r="K595" s="37">
        <v>0</v>
      </c>
      <c r="L595" s="37">
        <v>0</v>
      </c>
      <c r="M595" s="37">
        <v>0</v>
      </c>
      <c r="N595" s="37">
        <v>0</v>
      </c>
      <c r="O595" s="5">
        <v>2023</v>
      </c>
      <c r="P595" s="5" t="s">
        <v>382</v>
      </c>
      <c r="Q595" s="5" t="s">
        <v>317</v>
      </c>
    </row>
    <row r="596" spans="1:19" ht="312.75" customHeight="1" x14ac:dyDescent="0.25">
      <c r="A596" s="42"/>
      <c r="B596" s="18" t="s">
        <v>310</v>
      </c>
      <c r="C596" s="5" t="s">
        <v>78</v>
      </c>
      <c r="D596" s="35">
        <v>0</v>
      </c>
      <c r="E596" s="37">
        <v>0</v>
      </c>
      <c r="F596" s="37">
        <v>0</v>
      </c>
      <c r="G596" s="37">
        <v>0</v>
      </c>
      <c r="H596" s="37">
        <v>0</v>
      </c>
      <c r="I596" s="37">
        <v>0</v>
      </c>
      <c r="J596" s="37">
        <v>0</v>
      </c>
      <c r="K596" s="37">
        <v>0</v>
      </c>
      <c r="L596" s="37">
        <v>0</v>
      </c>
      <c r="M596" s="37">
        <v>0</v>
      </c>
      <c r="N596" s="37">
        <v>0</v>
      </c>
      <c r="O596" s="5" t="s">
        <v>458</v>
      </c>
      <c r="P596" s="5" t="s">
        <v>473</v>
      </c>
      <c r="Q596" s="5" t="s">
        <v>317</v>
      </c>
    </row>
    <row r="597" spans="1:19" ht="245.25" customHeight="1" x14ac:dyDescent="0.25">
      <c r="A597" s="17" t="s">
        <v>309</v>
      </c>
      <c r="B597" s="18" t="s">
        <v>301</v>
      </c>
      <c r="C597" s="5" t="s">
        <v>78</v>
      </c>
      <c r="D597" s="35">
        <v>0</v>
      </c>
      <c r="E597" s="37">
        <v>0</v>
      </c>
      <c r="F597" s="37">
        <v>0</v>
      </c>
      <c r="G597" s="37">
        <v>0</v>
      </c>
      <c r="H597" s="37">
        <v>0</v>
      </c>
      <c r="I597" s="37">
        <v>0</v>
      </c>
      <c r="J597" s="37">
        <v>0</v>
      </c>
      <c r="K597" s="37">
        <v>0</v>
      </c>
      <c r="L597" s="37">
        <v>0</v>
      </c>
      <c r="M597" s="37">
        <v>0</v>
      </c>
      <c r="N597" s="37">
        <v>0</v>
      </c>
      <c r="O597" s="5" t="s">
        <v>457</v>
      </c>
      <c r="P597" s="5" t="s">
        <v>475</v>
      </c>
      <c r="Q597" s="5" t="s">
        <v>669</v>
      </c>
    </row>
    <row r="598" spans="1:19" ht="195.75" customHeight="1" x14ac:dyDescent="0.25">
      <c r="A598" s="17" t="s">
        <v>314</v>
      </c>
      <c r="B598" s="18" t="s">
        <v>315</v>
      </c>
      <c r="C598" s="5" t="s">
        <v>78</v>
      </c>
      <c r="D598" s="35">
        <v>0</v>
      </c>
      <c r="E598" s="37">
        <v>0</v>
      </c>
      <c r="F598" s="37">
        <v>0</v>
      </c>
      <c r="G598" s="37">
        <v>0</v>
      </c>
      <c r="H598" s="37">
        <v>0</v>
      </c>
      <c r="I598" s="37">
        <v>0</v>
      </c>
      <c r="J598" s="37">
        <v>0</v>
      </c>
      <c r="K598" s="37">
        <v>0</v>
      </c>
      <c r="L598" s="37">
        <v>0</v>
      </c>
      <c r="M598" s="37">
        <v>0</v>
      </c>
      <c r="N598" s="37">
        <v>0</v>
      </c>
      <c r="O598" s="5" t="s">
        <v>457</v>
      </c>
      <c r="P598" s="5" t="s">
        <v>318</v>
      </c>
      <c r="Q598" s="5" t="s">
        <v>316</v>
      </c>
    </row>
    <row r="599" spans="1:19" ht="74.25" customHeight="1" x14ac:dyDescent="0.25">
      <c r="A599" s="40" t="s">
        <v>62</v>
      </c>
      <c r="B599" s="40"/>
      <c r="C599" s="4"/>
      <c r="D599" s="35">
        <f>E599+F599+G599+H599+I599+J599+K599+L599+M599+N599</f>
        <v>193542.19999999998</v>
      </c>
      <c r="E599" s="35">
        <f>E565+E579+E581+E590+E592+E593+E594+E591+E585+E588+E589+E572</f>
        <v>11951.900000000001</v>
      </c>
      <c r="F599" s="35">
        <f t="shared" ref="F599:N599" si="83">F565+F579+F581+F590+F592+F593+F594+F591+F585+F588+F589+F572</f>
        <v>12792.4</v>
      </c>
      <c r="G599" s="35">
        <f t="shared" si="83"/>
        <v>15500.6</v>
      </c>
      <c r="H599" s="35">
        <f t="shared" si="83"/>
        <v>17901.900000000001</v>
      </c>
      <c r="I599" s="35">
        <f t="shared" si="83"/>
        <v>18884.2</v>
      </c>
      <c r="J599" s="35">
        <f t="shared" si="83"/>
        <v>21277</v>
      </c>
      <c r="K599" s="35">
        <f>K565+K579+K590+K592+K593+K594+K591+K585+K588+K589+K572</f>
        <v>23531</v>
      </c>
      <c r="L599" s="35">
        <f>L565+L579+L590+L592+L593+L594+L591+L585+L588+L589+L572</f>
        <v>24925</v>
      </c>
      <c r="M599" s="35">
        <f t="shared" si="83"/>
        <v>22804.3</v>
      </c>
      <c r="N599" s="35">
        <f t="shared" si="83"/>
        <v>23973.899999999998</v>
      </c>
      <c r="O599" s="4"/>
      <c r="P599" s="4"/>
      <c r="Q599" s="4"/>
    </row>
    <row r="600" spans="1:19" ht="74.25" customHeight="1" x14ac:dyDescent="0.25">
      <c r="A600" s="40" t="s">
        <v>116</v>
      </c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</row>
    <row r="601" spans="1:19" ht="225" customHeight="1" x14ac:dyDescent="0.25">
      <c r="A601" s="23" t="s">
        <v>95</v>
      </c>
      <c r="B601" s="18" t="s">
        <v>115</v>
      </c>
      <c r="C601" s="5" t="s">
        <v>1</v>
      </c>
      <c r="D601" s="5">
        <v>0</v>
      </c>
      <c r="E601" s="5">
        <v>0</v>
      </c>
      <c r="F601" s="5">
        <v>0</v>
      </c>
      <c r="G601" s="5">
        <v>0</v>
      </c>
      <c r="H601" s="5">
        <v>0</v>
      </c>
      <c r="I601" s="5">
        <v>0</v>
      </c>
      <c r="J601" s="5">
        <v>0</v>
      </c>
      <c r="K601" s="5">
        <v>0</v>
      </c>
      <c r="L601" s="5">
        <v>0</v>
      </c>
      <c r="M601" s="5">
        <v>0</v>
      </c>
      <c r="N601" s="5">
        <v>0</v>
      </c>
      <c r="O601" s="5" t="s">
        <v>453</v>
      </c>
      <c r="P601" s="5" t="s">
        <v>476</v>
      </c>
      <c r="Q601" s="5" t="s">
        <v>670</v>
      </c>
    </row>
    <row r="602" spans="1:19" ht="146.25" customHeight="1" x14ac:dyDescent="0.25">
      <c r="A602" s="23" t="s">
        <v>75</v>
      </c>
      <c r="B602" s="18" t="s">
        <v>246</v>
      </c>
      <c r="C602" s="5" t="s">
        <v>78</v>
      </c>
      <c r="D602" s="5">
        <v>0</v>
      </c>
      <c r="E602" s="5">
        <v>0</v>
      </c>
      <c r="F602" s="5">
        <v>0</v>
      </c>
      <c r="G602" s="5">
        <v>0</v>
      </c>
      <c r="H602" s="5">
        <v>0</v>
      </c>
      <c r="I602" s="5">
        <v>0</v>
      </c>
      <c r="J602" s="5">
        <v>0</v>
      </c>
      <c r="K602" s="5">
        <v>0</v>
      </c>
      <c r="L602" s="5">
        <v>0</v>
      </c>
      <c r="M602" s="5">
        <v>0</v>
      </c>
      <c r="N602" s="5">
        <v>0</v>
      </c>
      <c r="O602" s="5" t="s">
        <v>269</v>
      </c>
      <c r="P602" s="5" t="s">
        <v>290</v>
      </c>
      <c r="Q602" s="5" t="s">
        <v>353</v>
      </c>
      <c r="S602" s="1" t="s">
        <v>689</v>
      </c>
    </row>
    <row r="603" spans="1:19" ht="161.25" customHeight="1" x14ac:dyDescent="0.25">
      <c r="A603" s="42" t="s">
        <v>76</v>
      </c>
      <c r="B603" s="43" t="s">
        <v>219</v>
      </c>
      <c r="C603" s="41" t="s">
        <v>78</v>
      </c>
      <c r="D603" s="4">
        <v>0</v>
      </c>
      <c r="E603" s="5">
        <v>0</v>
      </c>
      <c r="F603" s="5">
        <v>0</v>
      </c>
      <c r="G603" s="5">
        <v>0</v>
      </c>
      <c r="H603" s="5">
        <v>0</v>
      </c>
      <c r="I603" s="5">
        <v>0</v>
      </c>
      <c r="J603" s="5">
        <v>0</v>
      </c>
      <c r="K603" s="5">
        <v>0</v>
      </c>
      <c r="L603" s="5">
        <v>0</v>
      </c>
      <c r="M603" s="5">
        <v>0</v>
      </c>
      <c r="N603" s="5">
        <v>0</v>
      </c>
      <c r="O603" s="5" t="s">
        <v>269</v>
      </c>
      <c r="P603" s="5" t="s">
        <v>38</v>
      </c>
      <c r="Q603" s="5" t="s">
        <v>319</v>
      </c>
    </row>
    <row r="604" spans="1:19" ht="74.25" customHeight="1" x14ac:dyDescent="0.25">
      <c r="A604" s="42"/>
      <c r="B604" s="43"/>
      <c r="C604" s="41"/>
      <c r="D604" s="4">
        <v>0</v>
      </c>
      <c r="E604" s="5">
        <v>0</v>
      </c>
      <c r="F604" s="5">
        <v>0</v>
      </c>
      <c r="G604" s="5">
        <v>0</v>
      </c>
      <c r="H604" s="5">
        <v>0</v>
      </c>
      <c r="I604" s="5">
        <v>0</v>
      </c>
      <c r="J604" s="5">
        <v>0</v>
      </c>
      <c r="K604" s="5">
        <v>0</v>
      </c>
      <c r="L604" s="5">
        <v>0</v>
      </c>
      <c r="M604" s="5">
        <v>0</v>
      </c>
      <c r="N604" s="5">
        <v>0</v>
      </c>
      <c r="O604" s="5" t="s">
        <v>269</v>
      </c>
      <c r="P604" s="5" t="s">
        <v>6</v>
      </c>
      <c r="Q604" s="5" t="s">
        <v>364</v>
      </c>
    </row>
    <row r="605" spans="1:19" ht="74.25" customHeight="1" x14ac:dyDescent="0.25">
      <c r="A605" s="42"/>
      <c r="B605" s="43"/>
      <c r="C605" s="41"/>
      <c r="D605" s="4">
        <v>0</v>
      </c>
      <c r="E605" s="5">
        <v>0</v>
      </c>
      <c r="F605" s="5">
        <v>0</v>
      </c>
      <c r="G605" s="5">
        <v>0</v>
      </c>
      <c r="H605" s="5">
        <v>0</v>
      </c>
      <c r="I605" s="5">
        <v>0</v>
      </c>
      <c r="J605" s="5">
        <v>0</v>
      </c>
      <c r="K605" s="5">
        <v>0</v>
      </c>
      <c r="L605" s="5">
        <v>0</v>
      </c>
      <c r="M605" s="5">
        <v>0</v>
      </c>
      <c r="N605" s="5">
        <v>0</v>
      </c>
      <c r="O605" s="5" t="s">
        <v>269</v>
      </c>
      <c r="P605" s="5" t="s">
        <v>12</v>
      </c>
      <c r="Q605" s="5" t="s">
        <v>365</v>
      </c>
    </row>
    <row r="606" spans="1:19" ht="74.25" customHeight="1" x14ac:dyDescent="0.25">
      <c r="A606" s="42"/>
      <c r="B606" s="43"/>
      <c r="C606" s="41"/>
      <c r="D606" s="4">
        <v>0</v>
      </c>
      <c r="E606" s="5">
        <v>0</v>
      </c>
      <c r="F606" s="5">
        <v>0</v>
      </c>
      <c r="G606" s="5">
        <v>0</v>
      </c>
      <c r="H606" s="5">
        <v>0</v>
      </c>
      <c r="I606" s="5">
        <v>0</v>
      </c>
      <c r="J606" s="5">
        <v>0</v>
      </c>
      <c r="K606" s="5">
        <v>0</v>
      </c>
      <c r="L606" s="5">
        <v>0</v>
      </c>
      <c r="M606" s="5">
        <v>0</v>
      </c>
      <c r="N606" s="5">
        <v>0</v>
      </c>
      <c r="O606" s="5" t="s">
        <v>269</v>
      </c>
      <c r="P606" s="5" t="s">
        <v>8</v>
      </c>
      <c r="Q606" s="5" t="s">
        <v>441</v>
      </c>
    </row>
    <row r="607" spans="1:19" ht="74.25" customHeight="1" x14ac:dyDescent="0.25">
      <c r="A607" s="42"/>
      <c r="B607" s="43"/>
      <c r="C607" s="41"/>
      <c r="D607" s="4">
        <v>0</v>
      </c>
      <c r="E607" s="5">
        <v>0</v>
      </c>
      <c r="F607" s="5">
        <v>0</v>
      </c>
      <c r="G607" s="5">
        <v>0</v>
      </c>
      <c r="H607" s="5">
        <v>0</v>
      </c>
      <c r="I607" s="5">
        <v>0</v>
      </c>
      <c r="J607" s="5">
        <v>0</v>
      </c>
      <c r="K607" s="5">
        <v>0</v>
      </c>
      <c r="L607" s="5">
        <v>0</v>
      </c>
      <c r="M607" s="5">
        <v>0</v>
      </c>
      <c r="N607" s="5">
        <v>0</v>
      </c>
      <c r="O607" s="5" t="s">
        <v>269</v>
      </c>
      <c r="P607" s="5" t="s">
        <v>9</v>
      </c>
      <c r="Q607" s="5" t="s">
        <v>442</v>
      </c>
    </row>
    <row r="608" spans="1:19" ht="74.25" customHeight="1" x14ac:dyDescent="0.25">
      <c r="A608" s="42"/>
      <c r="B608" s="43"/>
      <c r="C608" s="41"/>
      <c r="D608" s="4">
        <v>0</v>
      </c>
      <c r="E608" s="5">
        <v>0</v>
      </c>
      <c r="F608" s="5">
        <v>0</v>
      </c>
      <c r="G608" s="5">
        <v>0</v>
      </c>
      <c r="H608" s="5">
        <v>0</v>
      </c>
      <c r="I608" s="5">
        <v>0</v>
      </c>
      <c r="J608" s="5">
        <v>0</v>
      </c>
      <c r="K608" s="5">
        <v>0</v>
      </c>
      <c r="L608" s="5">
        <v>0</v>
      </c>
      <c r="M608" s="5">
        <v>0</v>
      </c>
      <c r="N608" s="5">
        <v>0</v>
      </c>
      <c r="O608" s="5">
        <v>2022</v>
      </c>
      <c r="P608" s="5" t="s">
        <v>16</v>
      </c>
      <c r="Q608" s="5" t="s">
        <v>320</v>
      </c>
    </row>
    <row r="609" spans="1:17" ht="74.25" customHeight="1" x14ac:dyDescent="0.25">
      <c r="A609" s="42"/>
      <c r="B609" s="43"/>
      <c r="C609" s="41"/>
      <c r="D609" s="4">
        <v>0</v>
      </c>
      <c r="E609" s="5">
        <v>0</v>
      </c>
      <c r="F609" s="5">
        <v>0</v>
      </c>
      <c r="G609" s="5">
        <v>0</v>
      </c>
      <c r="H609" s="5">
        <v>0</v>
      </c>
      <c r="I609" s="5">
        <v>0</v>
      </c>
      <c r="J609" s="5">
        <v>0</v>
      </c>
      <c r="K609" s="5">
        <v>0</v>
      </c>
      <c r="L609" s="5">
        <v>0</v>
      </c>
      <c r="M609" s="5">
        <v>0</v>
      </c>
      <c r="N609" s="5">
        <v>0</v>
      </c>
      <c r="O609" s="5">
        <v>2022</v>
      </c>
      <c r="P609" s="5" t="s">
        <v>4</v>
      </c>
      <c r="Q609" s="5" t="s">
        <v>320</v>
      </c>
    </row>
    <row r="610" spans="1:17" ht="74.25" customHeight="1" x14ac:dyDescent="0.25">
      <c r="A610" s="42"/>
      <c r="B610" s="43"/>
      <c r="C610" s="41"/>
      <c r="D610" s="4">
        <v>0</v>
      </c>
      <c r="E610" s="5">
        <v>0</v>
      </c>
      <c r="F610" s="5">
        <v>0</v>
      </c>
      <c r="G610" s="5">
        <v>0</v>
      </c>
      <c r="H610" s="5">
        <v>0</v>
      </c>
      <c r="I610" s="5">
        <v>0</v>
      </c>
      <c r="J610" s="5">
        <v>0</v>
      </c>
      <c r="K610" s="5">
        <v>0</v>
      </c>
      <c r="L610" s="5">
        <v>0</v>
      </c>
      <c r="M610" s="5">
        <v>0</v>
      </c>
      <c r="N610" s="5">
        <v>0</v>
      </c>
      <c r="O610" s="5">
        <v>2022</v>
      </c>
      <c r="P610" s="5" t="s">
        <v>5</v>
      </c>
      <c r="Q610" s="5" t="s">
        <v>320</v>
      </c>
    </row>
    <row r="611" spans="1:17" ht="74.25" customHeight="1" x14ac:dyDescent="0.25">
      <c r="A611" s="42"/>
      <c r="B611" s="43"/>
      <c r="C611" s="41"/>
      <c r="D611" s="4">
        <v>0</v>
      </c>
      <c r="E611" s="5">
        <v>0</v>
      </c>
      <c r="F611" s="5">
        <v>0</v>
      </c>
      <c r="G611" s="5">
        <v>0</v>
      </c>
      <c r="H611" s="5">
        <v>0</v>
      </c>
      <c r="I611" s="5">
        <v>0</v>
      </c>
      <c r="J611" s="5">
        <v>0</v>
      </c>
      <c r="K611" s="5">
        <v>0</v>
      </c>
      <c r="L611" s="5">
        <v>0</v>
      </c>
      <c r="M611" s="5">
        <v>0</v>
      </c>
      <c r="N611" s="5">
        <v>0</v>
      </c>
      <c r="O611" s="5">
        <v>2022</v>
      </c>
      <c r="P611" s="5" t="s">
        <v>13</v>
      </c>
      <c r="Q611" s="5" t="s">
        <v>321</v>
      </c>
    </row>
    <row r="612" spans="1:17" ht="74.25" customHeight="1" x14ac:dyDescent="0.25">
      <c r="A612" s="42"/>
      <c r="B612" s="43"/>
      <c r="C612" s="41"/>
      <c r="D612" s="4">
        <v>0</v>
      </c>
      <c r="E612" s="5">
        <v>0</v>
      </c>
      <c r="F612" s="5">
        <v>0</v>
      </c>
      <c r="G612" s="5">
        <v>0</v>
      </c>
      <c r="H612" s="5">
        <v>0</v>
      </c>
      <c r="I612" s="5">
        <v>0</v>
      </c>
      <c r="J612" s="5">
        <v>0</v>
      </c>
      <c r="K612" s="5">
        <v>0</v>
      </c>
      <c r="L612" s="5">
        <v>0</v>
      </c>
      <c r="M612" s="5">
        <v>0</v>
      </c>
      <c r="N612" s="5">
        <v>0</v>
      </c>
      <c r="O612" s="5">
        <v>2022</v>
      </c>
      <c r="P612" s="5" t="s">
        <v>156</v>
      </c>
      <c r="Q612" s="5" t="s">
        <v>320</v>
      </c>
    </row>
    <row r="613" spans="1:17" ht="74.25" customHeight="1" x14ac:dyDescent="0.25">
      <c r="A613" s="42"/>
      <c r="B613" s="43"/>
      <c r="C613" s="41"/>
      <c r="D613" s="4">
        <v>0</v>
      </c>
      <c r="E613" s="5">
        <v>0</v>
      </c>
      <c r="F613" s="5">
        <v>0</v>
      </c>
      <c r="G613" s="5">
        <v>0</v>
      </c>
      <c r="H613" s="5">
        <v>0</v>
      </c>
      <c r="I613" s="5">
        <v>0</v>
      </c>
      <c r="J613" s="5">
        <v>0</v>
      </c>
      <c r="K613" s="5">
        <v>0</v>
      </c>
      <c r="L613" s="5">
        <v>0</v>
      </c>
      <c r="M613" s="5">
        <v>0</v>
      </c>
      <c r="N613" s="5">
        <v>0</v>
      </c>
      <c r="O613" s="5" t="s">
        <v>266</v>
      </c>
      <c r="P613" s="5" t="s">
        <v>15</v>
      </c>
      <c r="Q613" s="5" t="s">
        <v>366</v>
      </c>
    </row>
    <row r="614" spans="1:17" ht="197.25" customHeight="1" x14ac:dyDescent="0.25">
      <c r="A614" s="42"/>
      <c r="B614" s="43"/>
      <c r="C614" s="41"/>
      <c r="D614" s="4">
        <v>0</v>
      </c>
      <c r="E614" s="5">
        <v>0</v>
      </c>
      <c r="F614" s="5">
        <v>0</v>
      </c>
      <c r="G614" s="5">
        <v>0</v>
      </c>
      <c r="H614" s="5">
        <v>0</v>
      </c>
      <c r="I614" s="5">
        <v>0</v>
      </c>
      <c r="J614" s="5">
        <v>0</v>
      </c>
      <c r="K614" s="5">
        <v>0</v>
      </c>
      <c r="L614" s="5">
        <v>0</v>
      </c>
      <c r="M614" s="5">
        <v>0</v>
      </c>
      <c r="N614" s="5">
        <v>0</v>
      </c>
      <c r="O614" s="5" t="s">
        <v>269</v>
      </c>
      <c r="P614" s="5" t="s">
        <v>291</v>
      </c>
      <c r="Q614" s="5" t="s">
        <v>367</v>
      </c>
    </row>
    <row r="615" spans="1:17" ht="264.75" customHeight="1" x14ac:dyDescent="0.25">
      <c r="A615" s="42"/>
      <c r="B615" s="43" t="s">
        <v>304</v>
      </c>
      <c r="C615" s="41"/>
      <c r="D615" s="4">
        <v>0</v>
      </c>
      <c r="E615" s="5">
        <v>0</v>
      </c>
      <c r="F615" s="5">
        <v>0</v>
      </c>
      <c r="G615" s="5">
        <v>0</v>
      </c>
      <c r="H615" s="5">
        <v>0</v>
      </c>
      <c r="I615" s="5">
        <v>0</v>
      </c>
      <c r="J615" s="5">
        <v>0</v>
      </c>
      <c r="K615" s="5">
        <v>0</v>
      </c>
      <c r="L615" s="5">
        <v>0</v>
      </c>
      <c r="M615" s="5">
        <v>0</v>
      </c>
      <c r="N615" s="5">
        <v>0</v>
      </c>
      <c r="O615" s="5" t="s">
        <v>457</v>
      </c>
      <c r="P615" s="5" t="s">
        <v>476</v>
      </c>
      <c r="Q615" s="5" t="s">
        <v>635</v>
      </c>
    </row>
    <row r="616" spans="1:17" ht="74.25" customHeight="1" x14ac:dyDescent="0.25">
      <c r="A616" s="42"/>
      <c r="B616" s="43"/>
      <c r="C616" s="41"/>
      <c r="D616" s="4">
        <v>0</v>
      </c>
      <c r="E616" s="5">
        <v>0</v>
      </c>
      <c r="F616" s="5">
        <v>0</v>
      </c>
      <c r="G616" s="5">
        <v>0</v>
      </c>
      <c r="H616" s="5">
        <v>0</v>
      </c>
      <c r="I616" s="5">
        <v>0</v>
      </c>
      <c r="J616" s="5">
        <v>0</v>
      </c>
      <c r="K616" s="5">
        <v>0</v>
      </c>
      <c r="L616" s="5">
        <v>0</v>
      </c>
      <c r="M616" s="5">
        <v>0</v>
      </c>
      <c r="N616" s="5">
        <v>0</v>
      </c>
      <c r="O616" s="5" t="s">
        <v>457</v>
      </c>
      <c r="P616" s="5" t="s">
        <v>6</v>
      </c>
      <c r="Q616" s="5" t="s">
        <v>533</v>
      </c>
    </row>
    <row r="617" spans="1:17" ht="74.25" customHeight="1" x14ac:dyDescent="0.25">
      <c r="A617" s="42"/>
      <c r="B617" s="43"/>
      <c r="C617" s="41"/>
      <c r="D617" s="4">
        <v>0</v>
      </c>
      <c r="E617" s="5">
        <v>0</v>
      </c>
      <c r="F617" s="5">
        <v>0</v>
      </c>
      <c r="G617" s="5">
        <v>0</v>
      </c>
      <c r="H617" s="5">
        <v>0</v>
      </c>
      <c r="I617" s="5">
        <v>0</v>
      </c>
      <c r="J617" s="5">
        <v>0</v>
      </c>
      <c r="K617" s="5">
        <v>0</v>
      </c>
      <c r="L617" s="5">
        <v>0</v>
      </c>
      <c r="M617" s="5">
        <v>0</v>
      </c>
      <c r="N617" s="5">
        <v>0</v>
      </c>
      <c r="O617" s="5" t="s">
        <v>457</v>
      </c>
      <c r="P617" s="5" t="s">
        <v>12</v>
      </c>
      <c r="Q617" s="5" t="s">
        <v>548</v>
      </c>
    </row>
    <row r="618" spans="1:17" ht="74.25" customHeight="1" x14ac:dyDescent="0.25">
      <c r="A618" s="42"/>
      <c r="B618" s="43"/>
      <c r="C618" s="41"/>
      <c r="D618" s="4">
        <v>0</v>
      </c>
      <c r="E618" s="5">
        <v>0</v>
      </c>
      <c r="F618" s="5">
        <v>0</v>
      </c>
      <c r="G618" s="5">
        <v>0</v>
      </c>
      <c r="H618" s="5">
        <v>0</v>
      </c>
      <c r="I618" s="5">
        <v>0</v>
      </c>
      <c r="J618" s="5">
        <v>0</v>
      </c>
      <c r="K618" s="5">
        <v>0</v>
      </c>
      <c r="L618" s="5">
        <v>0</v>
      </c>
      <c r="M618" s="5">
        <v>0</v>
      </c>
      <c r="N618" s="5">
        <v>0</v>
      </c>
      <c r="O618" s="5" t="s">
        <v>457</v>
      </c>
      <c r="P618" s="5" t="s">
        <v>8</v>
      </c>
      <c r="Q618" s="5" t="s">
        <v>589</v>
      </c>
    </row>
    <row r="619" spans="1:17" ht="74.25" customHeight="1" x14ac:dyDescent="0.25">
      <c r="A619" s="42"/>
      <c r="B619" s="43"/>
      <c r="C619" s="41"/>
      <c r="D619" s="4">
        <v>0</v>
      </c>
      <c r="E619" s="5">
        <v>0</v>
      </c>
      <c r="F619" s="5">
        <v>0</v>
      </c>
      <c r="G619" s="5">
        <v>0</v>
      </c>
      <c r="H619" s="5">
        <v>0</v>
      </c>
      <c r="I619" s="5">
        <v>0</v>
      </c>
      <c r="J619" s="5">
        <v>0</v>
      </c>
      <c r="K619" s="5">
        <v>0</v>
      </c>
      <c r="L619" s="5">
        <v>0</v>
      </c>
      <c r="M619" s="5">
        <v>0</v>
      </c>
      <c r="N619" s="5">
        <v>0</v>
      </c>
      <c r="O619" s="5">
        <v>2023</v>
      </c>
      <c r="P619" s="5" t="s">
        <v>302</v>
      </c>
      <c r="Q619" s="5" t="s">
        <v>391</v>
      </c>
    </row>
    <row r="620" spans="1:17" ht="74.25" customHeight="1" x14ac:dyDescent="0.25">
      <c r="A620" s="42"/>
      <c r="B620" s="43"/>
      <c r="C620" s="41"/>
      <c r="D620" s="4">
        <v>0</v>
      </c>
      <c r="E620" s="5">
        <v>0</v>
      </c>
      <c r="F620" s="5">
        <v>0</v>
      </c>
      <c r="G620" s="5">
        <v>0</v>
      </c>
      <c r="H620" s="5">
        <v>0</v>
      </c>
      <c r="I620" s="5">
        <v>0</v>
      </c>
      <c r="J620" s="5">
        <v>0</v>
      </c>
      <c r="K620" s="5">
        <v>0</v>
      </c>
      <c r="L620" s="5">
        <v>0</v>
      </c>
      <c r="M620" s="5">
        <v>0</v>
      </c>
      <c r="N620" s="5">
        <v>0</v>
      </c>
      <c r="O620" s="5" t="s">
        <v>458</v>
      </c>
      <c r="P620" s="5" t="s">
        <v>387</v>
      </c>
      <c r="Q620" s="5" t="s">
        <v>539</v>
      </c>
    </row>
    <row r="621" spans="1:17" ht="74.25" customHeight="1" x14ac:dyDescent="0.25">
      <c r="A621" s="42"/>
      <c r="B621" s="43"/>
      <c r="C621" s="41"/>
      <c r="D621" s="4">
        <v>0</v>
      </c>
      <c r="E621" s="5">
        <v>0</v>
      </c>
      <c r="F621" s="5">
        <v>0</v>
      </c>
      <c r="G621" s="5">
        <v>0</v>
      </c>
      <c r="H621" s="5">
        <v>0</v>
      </c>
      <c r="I621" s="5">
        <v>0</v>
      </c>
      <c r="J621" s="5">
        <v>0</v>
      </c>
      <c r="K621" s="5">
        <v>0</v>
      </c>
      <c r="L621" s="5">
        <v>0</v>
      </c>
      <c r="M621" s="5">
        <v>0</v>
      </c>
      <c r="N621" s="5">
        <v>0</v>
      </c>
      <c r="O621" s="5" t="s">
        <v>457</v>
      </c>
      <c r="P621" s="5" t="s">
        <v>16</v>
      </c>
      <c r="Q621" s="5" t="s">
        <v>518</v>
      </c>
    </row>
    <row r="622" spans="1:17" ht="74.25" customHeight="1" x14ac:dyDescent="0.25">
      <c r="A622" s="42"/>
      <c r="B622" s="43"/>
      <c r="C622" s="41"/>
      <c r="D622" s="4">
        <v>0</v>
      </c>
      <c r="E622" s="5">
        <v>0</v>
      </c>
      <c r="F622" s="5">
        <v>0</v>
      </c>
      <c r="G622" s="5">
        <v>0</v>
      </c>
      <c r="H622" s="5">
        <v>0</v>
      </c>
      <c r="I622" s="5">
        <v>0</v>
      </c>
      <c r="J622" s="5">
        <v>0</v>
      </c>
      <c r="K622" s="5">
        <v>0</v>
      </c>
      <c r="L622" s="5">
        <v>0</v>
      </c>
      <c r="M622" s="5">
        <v>0</v>
      </c>
      <c r="N622" s="5">
        <v>0</v>
      </c>
      <c r="O622" s="5" t="s">
        <v>457</v>
      </c>
      <c r="P622" s="5" t="s">
        <v>4</v>
      </c>
      <c r="Q622" s="5" t="s">
        <v>518</v>
      </c>
    </row>
    <row r="623" spans="1:17" ht="74.25" customHeight="1" x14ac:dyDescent="0.25">
      <c r="A623" s="42"/>
      <c r="B623" s="43"/>
      <c r="C623" s="41"/>
      <c r="D623" s="4">
        <v>0</v>
      </c>
      <c r="E623" s="5">
        <v>0</v>
      </c>
      <c r="F623" s="5">
        <v>0</v>
      </c>
      <c r="G623" s="5">
        <v>0</v>
      </c>
      <c r="H623" s="5">
        <v>0</v>
      </c>
      <c r="I623" s="5">
        <v>0</v>
      </c>
      <c r="J623" s="5">
        <v>0</v>
      </c>
      <c r="K623" s="5">
        <v>0</v>
      </c>
      <c r="L623" s="5">
        <v>0</v>
      </c>
      <c r="M623" s="5">
        <v>0</v>
      </c>
      <c r="N623" s="5">
        <v>0</v>
      </c>
      <c r="O623" s="5" t="s">
        <v>457</v>
      </c>
      <c r="P623" s="5" t="s">
        <v>5</v>
      </c>
      <c r="Q623" s="5" t="s">
        <v>518</v>
      </c>
    </row>
    <row r="624" spans="1:17" ht="74.25" customHeight="1" x14ac:dyDescent="0.25">
      <c r="A624" s="42"/>
      <c r="B624" s="43"/>
      <c r="C624" s="41"/>
      <c r="D624" s="4">
        <v>0</v>
      </c>
      <c r="E624" s="5">
        <v>0</v>
      </c>
      <c r="F624" s="5">
        <v>0</v>
      </c>
      <c r="G624" s="5">
        <v>0</v>
      </c>
      <c r="H624" s="5">
        <v>0</v>
      </c>
      <c r="I624" s="5">
        <v>0</v>
      </c>
      <c r="J624" s="5">
        <v>0</v>
      </c>
      <c r="K624" s="5">
        <v>0</v>
      </c>
      <c r="L624" s="5">
        <v>0</v>
      </c>
      <c r="M624" s="5">
        <v>0</v>
      </c>
      <c r="N624" s="5">
        <v>0</v>
      </c>
      <c r="O624" s="5" t="s">
        <v>457</v>
      </c>
      <c r="P624" s="5" t="s">
        <v>13</v>
      </c>
      <c r="Q624" s="5" t="s">
        <v>616</v>
      </c>
    </row>
    <row r="625" spans="1:17" ht="74.25" customHeight="1" x14ac:dyDescent="0.25">
      <c r="A625" s="42"/>
      <c r="B625" s="43"/>
      <c r="C625" s="41"/>
      <c r="D625" s="4">
        <v>0</v>
      </c>
      <c r="E625" s="5">
        <v>0</v>
      </c>
      <c r="F625" s="5">
        <v>0</v>
      </c>
      <c r="G625" s="5">
        <v>0</v>
      </c>
      <c r="H625" s="5">
        <v>0</v>
      </c>
      <c r="I625" s="5">
        <v>0</v>
      </c>
      <c r="J625" s="5">
        <v>0</v>
      </c>
      <c r="K625" s="5">
        <v>0</v>
      </c>
      <c r="L625" s="5">
        <v>0</v>
      </c>
      <c r="M625" s="5">
        <v>0</v>
      </c>
      <c r="N625" s="5">
        <v>0</v>
      </c>
      <c r="O625" s="5" t="s">
        <v>457</v>
      </c>
      <c r="P625" s="5" t="s">
        <v>156</v>
      </c>
      <c r="Q625" s="5" t="s">
        <v>577</v>
      </c>
    </row>
    <row r="626" spans="1:17" ht="93.75" customHeight="1" x14ac:dyDescent="0.25">
      <c r="A626" s="42"/>
      <c r="B626" s="43"/>
      <c r="C626" s="41"/>
      <c r="D626" s="4">
        <v>0</v>
      </c>
      <c r="E626" s="5">
        <v>0</v>
      </c>
      <c r="F626" s="5">
        <v>0</v>
      </c>
      <c r="G626" s="5">
        <v>0</v>
      </c>
      <c r="H626" s="5">
        <v>0</v>
      </c>
      <c r="I626" s="5">
        <v>0</v>
      </c>
      <c r="J626" s="5">
        <v>0</v>
      </c>
      <c r="K626" s="5">
        <v>0</v>
      </c>
      <c r="L626" s="5">
        <v>0</v>
      </c>
      <c r="M626" s="5">
        <v>0</v>
      </c>
      <c r="N626" s="5">
        <v>0</v>
      </c>
      <c r="O626" s="5" t="s">
        <v>458</v>
      </c>
      <c r="P626" s="5" t="s">
        <v>292</v>
      </c>
      <c r="Q626" s="5" t="s">
        <v>607</v>
      </c>
    </row>
    <row r="627" spans="1:17" ht="74.25" customHeight="1" x14ac:dyDescent="0.25">
      <c r="A627" s="42"/>
      <c r="B627" s="43"/>
      <c r="C627" s="41"/>
      <c r="D627" s="4">
        <v>0</v>
      </c>
      <c r="E627" s="5">
        <v>0</v>
      </c>
      <c r="F627" s="5">
        <v>0</v>
      </c>
      <c r="G627" s="5">
        <v>0</v>
      </c>
      <c r="H627" s="5">
        <v>0</v>
      </c>
      <c r="I627" s="5">
        <v>0</v>
      </c>
      <c r="J627" s="5">
        <v>0</v>
      </c>
      <c r="K627" s="5">
        <v>0</v>
      </c>
      <c r="L627" s="5">
        <v>0</v>
      </c>
      <c r="M627" s="5">
        <v>0</v>
      </c>
      <c r="N627" s="5">
        <v>0</v>
      </c>
      <c r="O627" s="5" t="s">
        <v>457</v>
      </c>
      <c r="P627" s="5" t="s">
        <v>346</v>
      </c>
      <c r="Q627" s="5" t="s">
        <v>630</v>
      </c>
    </row>
    <row r="628" spans="1:17" ht="302.25" customHeight="1" x14ac:dyDescent="0.25">
      <c r="A628" s="45" t="s">
        <v>77</v>
      </c>
      <c r="B628" s="43" t="s">
        <v>220</v>
      </c>
      <c r="C628" s="41" t="s">
        <v>78</v>
      </c>
      <c r="D628" s="4"/>
      <c r="E628" s="5">
        <v>0</v>
      </c>
      <c r="F628" s="5">
        <v>0</v>
      </c>
      <c r="G628" s="5">
        <v>0</v>
      </c>
      <c r="H628" s="5">
        <v>0</v>
      </c>
      <c r="I628" s="5">
        <v>0</v>
      </c>
      <c r="J628" s="5">
        <v>0</v>
      </c>
      <c r="K628" s="5">
        <v>0</v>
      </c>
      <c r="L628" s="5">
        <v>0</v>
      </c>
      <c r="M628" s="5">
        <v>0</v>
      </c>
      <c r="N628" s="5">
        <v>0</v>
      </c>
      <c r="O628" s="5" t="s">
        <v>269</v>
      </c>
      <c r="P628" s="19" t="s">
        <v>290</v>
      </c>
      <c r="Q628" s="5" t="s">
        <v>335</v>
      </c>
    </row>
    <row r="629" spans="1:17" ht="136.5" customHeight="1" x14ac:dyDescent="0.25">
      <c r="A629" s="45"/>
      <c r="B629" s="43"/>
      <c r="C629" s="41"/>
      <c r="D629" s="4">
        <v>0</v>
      </c>
      <c r="E629" s="5">
        <v>0</v>
      </c>
      <c r="F629" s="5">
        <v>0</v>
      </c>
      <c r="G629" s="5">
        <v>0</v>
      </c>
      <c r="H629" s="5">
        <v>0</v>
      </c>
      <c r="I629" s="5">
        <v>0</v>
      </c>
      <c r="J629" s="5">
        <v>0</v>
      </c>
      <c r="K629" s="5">
        <v>0</v>
      </c>
      <c r="L629" s="5">
        <v>0</v>
      </c>
      <c r="M629" s="5">
        <v>0</v>
      </c>
      <c r="N629" s="5">
        <v>0</v>
      </c>
      <c r="O629" s="5" t="s">
        <v>457</v>
      </c>
      <c r="P629" s="20" t="s">
        <v>476</v>
      </c>
      <c r="Q629" s="5" t="s">
        <v>477</v>
      </c>
    </row>
    <row r="630" spans="1:17" ht="74.25" customHeight="1" x14ac:dyDescent="0.25">
      <c r="A630" s="40" t="s">
        <v>63</v>
      </c>
      <c r="B630" s="40"/>
      <c r="C630" s="4"/>
      <c r="D630" s="4">
        <v>0</v>
      </c>
      <c r="E630" s="4">
        <v>0</v>
      </c>
      <c r="F630" s="4">
        <v>0</v>
      </c>
      <c r="G630" s="4">
        <v>0</v>
      </c>
      <c r="H630" s="4">
        <v>0</v>
      </c>
      <c r="I630" s="4">
        <v>0</v>
      </c>
      <c r="J630" s="4">
        <v>0</v>
      </c>
      <c r="K630" s="4">
        <v>0</v>
      </c>
      <c r="L630" s="4">
        <v>0</v>
      </c>
      <c r="M630" s="4">
        <v>0</v>
      </c>
      <c r="N630" s="4">
        <v>0</v>
      </c>
      <c r="O630" s="6"/>
      <c r="P630" s="4"/>
      <c r="Q630" s="4"/>
    </row>
    <row r="631" spans="1:17" ht="74.25" customHeight="1" x14ac:dyDescent="0.25">
      <c r="A631" s="40" t="s">
        <v>120</v>
      </c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</row>
    <row r="632" spans="1:17" ht="74.25" customHeight="1" x14ac:dyDescent="0.25">
      <c r="A632" s="42" t="s">
        <v>80</v>
      </c>
      <c r="B632" s="43" t="s">
        <v>378</v>
      </c>
      <c r="C632" s="41" t="s">
        <v>1</v>
      </c>
      <c r="D632" s="53">
        <f>E632+F632+G632+H632+I632+J632+K632+L632+M632+N632</f>
        <v>60.8</v>
      </c>
      <c r="E632" s="50">
        <v>40</v>
      </c>
      <c r="F632" s="50">
        <v>20.8</v>
      </c>
      <c r="G632" s="50">
        <v>0</v>
      </c>
      <c r="H632" s="50">
        <v>0</v>
      </c>
      <c r="I632" s="50">
        <v>0</v>
      </c>
      <c r="J632" s="50">
        <v>0</v>
      </c>
      <c r="K632" s="50">
        <v>0</v>
      </c>
      <c r="L632" s="50">
        <v>0</v>
      </c>
      <c r="M632" s="50">
        <v>0</v>
      </c>
      <c r="N632" s="50">
        <v>0</v>
      </c>
      <c r="O632" s="41" t="s">
        <v>268</v>
      </c>
      <c r="P632" s="41" t="s">
        <v>421</v>
      </c>
      <c r="Q632" s="41" t="s">
        <v>443</v>
      </c>
    </row>
    <row r="633" spans="1:17" ht="201" customHeight="1" x14ac:dyDescent="0.25">
      <c r="A633" s="42"/>
      <c r="B633" s="43"/>
      <c r="C633" s="41"/>
      <c r="D633" s="53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41"/>
      <c r="P633" s="41"/>
      <c r="Q633" s="41"/>
    </row>
    <row r="634" spans="1:17" ht="147" customHeight="1" x14ac:dyDescent="0.25">
      <c r="A634" s="42"/>
      <c r="B634" s="43"/>
      <c r="C634" s="5" t="s">
        <v>1</v>
      </c>
      <c r="D634" s="53">
        <f t="shared" ref="D634" si="84">E634+F634+G634+H634+I634+J634+K634+L634+M634+N634</f>
        <v>0</v>
      </c>
      <c r="E634" s="37">
        <v>0</v>
      </c>
      <c r="F634" s="37">
        <v>0</v>
      </c>
      <c r="G634" s="37">
        <v>0</v>
      </c>
      <c r="H634" s="37">
        <v>0</v>
      </c>
      <c r="I634" s="37">
        <v>0</v>
      </c>
      <c r="J634" s="37">
        <v>0</v>
      </c>
      <c r="K634" s="37">
        <v>0</v>
      </c>
      <c r="L634" s="37">
        <v>0</v>
      </c>
      <c r="M634" s="37">
        <v>0</v>
      </c>
      <c r="N634" s="37">
        <v>0</v>
      </c>
      <c r="O634" s="5">
        <v>2022</v>
      </c>
      <c r="P634" s="5" t="s">
        <v>264</v>
      </c>
      <c r="Q634" s="41"/>
    </row>
    <row r="635" spans="1:17" ht="201" customHeight="1" x14ac:dyDescent="0.25">
      <c r="A635" s="42"/>
      <c r="B635" s="18" t="s">
        <v>378</v>
      </c>
      <c r="C635" s="5" t="s">
        <v>1</v>
      </c>
      <c r="D635" s="53"/>
      <c r="E635" s="37">
        <v>0</v>
      </c>
      <c r="F635" s="37">
        <v>0</v>
      </c>
      <c r="G635" s="37">
        <v>0</v>
      </c>
      <c r="H635" s="37">
        <v>0</v>
      </c>
      <c r="I635" s="37">
        <v>0</v>
      </c>
      <c r="J635" s="37">
        <v>0</v>
      </c>
      <c r="K635" s="37">
        <v>0</v>
      </c>
      <c r="L635" s="37">
        <v>0</v>
      </c>
      <c r="M635" s="37">
        <v>0</v>
      </c>
      <c r="N635" s="37">
        <v>0</v>
      </c>
      <c r="O635" s="5">
        <v>2023</v>
      </c>
      <c r="P635" s="5" t="s">
        <v>290</v>
      </c>
      <c r="Q635" s="41"/>
    </row>
    <row r="636" spans="1:17" ht="274.5" customHeight="1" x14ac:dyDescent="0.25">
      <c r="A636" s="42"/>
      <c r="B636" s="18" t="s">
        <v>428</v>
      </c>
      <c r="C636" s="5" t="s">
        <v>1</v>
      </c>
      <c r="D636" s="53">
        <f t="shared" ref="D636" si="85">E636+F636+G636+H636+I636+J636+K636+L636+M636+N636</f>
        <v>25.7</v>
      </c>
      <c r="E636" s="37">
        <v>0</v>
      </c>
      <c r="F636" s="37">
        <v>0</v>
      </c>
      <c r="G636" s="37">
        <v>0</v>
      </c>
      <c r="H636" s="37">
        <v>0</v>
      </c>
      <c r="I636" s="37">
        <v>0</v>
      </c>
      <c r="J636" s="37">
        <v>25.7</v>
      </c>
      <c r="K636" s="37">
        <v>0</v>
      </c>
      <c r="L636" s="37">
        <v>0</v>
      </c>
      <c r="M636" s="37">
        <v>0</v>
      </c>
      <c r="N636" s="37">
        <v>0</v>
      </c>
      <c r="O636" s="5" t="s">
        <v>458</v>
      </c>
      <c r="P636" s="5" t="s">
        <v>478</v>
      </c>
      <c r="Q636" s="5" t="s">
        <v>444</v>
      </c>
    </row>
    <row r="637" spans="1:17" ht="265.5" customHeight="1" x14ac:dyDescent="0.25">
      <c r="A637" s="42" t="s">
        <v>81</v>
      </c>
      <c r="B637" s="43" t="s">
        <v>55</v>
      </c>
      <c r="C637" s="41" t="s">
        <v>1</v>
      </c>
      <c r="D637" s="53"/>
      <c r="E637" s="37">
        <v>377.8</v>
      </c>
      <c r="F637" s="37">
        <v>191.7</v>
      </c>
      <c r="G637" s="37">
        <v>232.2</v>
      </c>
      <c r="H637" s="37">
        <v>0</v>
      </c>
      <c r="I637" s="37">
        <v>0</v>
      </c>
      <c r="J637" s="37">
        <v>0</v>
      </c>
      <c r="K637" s="37">
        <v>0</v>
      </c>
      <c r="L637" s="37">
        <v>0</v>
      </c>
      <c r="M637" s="37">
        <v>0</v>
      </c>
      <c r="N637" s="37">
        <v>0</v>
      </c>
      <c r="O637" s="5" t="s">
        <v>266</v>
      </c>
      <c r="P637" s="5" t="s">
        <v>421</v>
      </c>
      <c r="Q637" s="5" t="s">
        <v>445</v>
      </c>
    </row>
    <row r="638" spans="1:17" ht="156" customHeight="1" x14ac:dyDescent="0.25">
      <c r="A638" s="42"/>
      <c r="B638" s="43"/>
      <c r="C638" s="41"/>
      <c r="D638" s="53">
        <f t="shared" ref="D638" si="86">E638+F638+G638+H638+I638+J638+K638+L638+M638+N638</f>
        <v>14883.5</v>
      </c>
      <c r="E638" s="37">
        <v>0</v>
      </c>
      <c r="F638" s="37">
        <v>0</v>
      </c>
      <c r="G638" s="37">
        <v>0</v>
      </c>
      <c r="H638" s="37">
        <v>1487.5</v>
      </c>
      <c r="I638" s="37">
        <v>1694.4</v>
      </c>
      <c r="J638" s="37">
        <v>1178</v>
      </c>
      <c r="K638" s="37">
        <v>2584.8000000000002</v>
      </c>
      <c r="L638" s="37">
        <v>1538.8</v>
      </c>
      <c r="M638" s="37">
        <v>3200</v>
      </c>
      <c r="N638" s="37">
        <v>3200</v>
      </c>
      <c r="O638" s="5" t="s">
        <v>454</v>
      </c>
      <c r="P638" s="5" t="s">
        <v>479</v>
      </c>
      <c r="Q638" s="5" t="s">
        <v>633</v>
      </c>
    </row>
    <row r="639" spans="1:17" ht="291.75" customHeight="1" x14ac:dyDescent="0.25">
      <c r="A639" s="23" t="s">
        <v>85</v>
      </c>
      <c r="B639" s="18" t="s">
        <v>247</v>
      </c>
      <c r="C639" s="5" t="s">
        <v>1</v>
      </c>
      <c r="D639" s="53"/>
      <c r="E639" s="37">
        <v>0</v>
      </c>
      <c r="F639" s="37">
        <v>171.9</v>
      </c>
      <c r="G639" s="37">
        <v>0</v>
      </c>
      <c r="H639" s="37">
        <v>0</v>
      </c>
      <c r="I639" s="37">
        <v>0</v>
      </c>
      <c r="J639" s="37">
        <v>0</v>
      </c>
      <c r="K639" s="37">
        <v>0</v>
      </c>
      <c r="L639" s="37">
        <v>0</v>
      </c>
      <c r="M639" s="37">
        <v>0</v>
      </c>
      <c r="N639" s="37">
        <v>0</v>
      </c>
      <c r="O639" s="5">
        <v>2020</v>
      </c>
      <c r="P639" s="5" t="s">
        <v>421</v>
      </c>
      <c r="Q639" s="5" t="s">
        <v>233</v>
      </c>
    </row>
    <row r="640" spans="1:17" ht="275.25" customHeight="1" x14ac:dyDescent="0.25">
      <c r="A640" s="42" t="s">
        <v>96</v>
      </c>
      <c r="B640" s="43" t="s">
        <v>203</v>
      </c>
      <c r="C640" s="5" t="s">
        <v>1</v>
      </c>
      <c r="D640" s="35">
        <f>E640+F640+G640+H640+I640+J640+K640+L640+M640+N640</f>
        <v>3</v>
      </c>
      <c r="E640" s="37">
        <v>0</v>
      </c>
      <c r="F640" s="37">
        <v>1</v>
      </c>
      <c r="G640" s="37">
        <v>2</v>
      </c>
      <c r="H640" s="37">
        <v>0</v>
      </c>
      <c r="I640" s="37">
        <v>0</v>
      </c>
      <c r="J640" s="37">
        <v>0</v>
      </c>
      <c r="K640" s="37">
        <v>0</v>
      </c>
      <c r="L640" s="37">
        <v>0</v>
      </c>
      <c r="M640" s="37">
        <v>0</v>
      </c>
      <c r="N640" s="37">
        <v>0</v>
      </c>
      <c r="O640" s="5" t="s">
        <v>279</v>
      </c>
      <c r="P640" s="5" t="s">
        <v>421</v>
      </c>
      <c r="Q640" s="41" t="s">
        <v>185</v>
      </c>
    </row>
    <row r="641" spans="1:17" ht="200.25" customHeight="1" x14ac:dyDescent="0.25">
      <c r="A641" s="42"/>
      <c r="B641" s="43"/>
      <c r="C641" s="5" t="s">
        <v>78</v>
      </c>
      <c r="D641" s="35">
        <f t="shared" ref="D641:D642" si="87">E641+F641+G641+H641+I641+J641+K641+L641+M641+N641</f>
        <v>0</v>
      </c>
      <c r="E641" s="37">
        <v>0</v>
      </c>
      <c r="F641" s="37">
        <v>0</v>
      </c>
      <c r="G641" s="37">
        <v>0</v>
      </c>
      <c r="H641" s="37">
        <v>0</v>
      </c>
      <c r="I641" s="37">
        <v>0</v>
      </c>
      <c r="J641" s="37">
        <v>0</v>
      </c>
      <c r="K641" s="37">
        <v>0</v>
      </c>
      <c r="L641" s="37">
        <v>0</v>
      </c>
      <c r="M641" s="37">
        <v>0</v>
      </c>
      <c r="N641" s="37">
        <v>0</v>
      </c>
      <c r="O641" s="5" t="s">
        <v>454</v>
      </c>
      <c r="P641" s="5" t="s">
        <v>478</v>
      </c>
      <c r="Q641" s="41"/>
    </row>
    <row r="642" spans="1:17" ht="201" customHeight="1" x14ac:dyDescent="0.25">
      <c r="A642" s="42" t="s">
        <v>97</v>
      </c>
      <c r="B642" s="43" t="s">
        <v>204</v>
      </c>
      <c r="C642" s="5"/>
      <c r="D642" s="35">
        <f t="shared" si="87"/>
        <v>26634.899999999998</v>
      </c>
      <c r="E642" s="37">
        <f t="shared" ref="E642:N642" si="88">E643+E644+E645</f>
        <v>1677.8</v>
      </c>
      <c r="F642" s="37">
        <f t="shared" si="88"/>
        <v>1681.5</v>
      </c>
      <c r="G642" s="37">
        <f t="shared" si="88"/>
        <v>1678.3</v>
      </c>
      <c r="H642" s="37">
        <f t="shared" si="88"/>
        <v>1662.5</v>
      </c>
      <c r="I642" s="37">
        <f t="shared" si="88"/>
        <v>3312.2</v>
      </c>
      <c r="J642" s="37">
        <f t="shared" si="88"/>
        <v>3308</v>
      </c>
      <c r="K642" s="37">
        <f t="shared" si="88"/>
        <v>3234.6</v>
      </c>
      <c r="L642" s="37">
        <f t="shared" si="88"/>
        <v>3360</v>
      </c>
      <c r="M642" s="37">
        <f t="shared" si="88"/>
        <v>3360</v>
      </c>
      <c r="N642" s="37">
        <f t="shared" si="88"/>
        <v>3360</v>
      </c>
      <c r="O642" s="5" t="s">
        <v>453</v>
      </c>
      <c r="P642" s="5" t="s">
        <v>671</v>
      </c>
      <c r="Q642" s="5" t="s">
        <v>632</v>
      </c>
    </row>
    <row r="643" spans="1:17" ht="74.25" customHeight="1" x14ac:dyDescent="0.25">
      <c r="A643" s="42"/>
      <c r="B643" s="43"/>
      <c r="C643" s="41" t="s">
        <v>1</v>
      </c>
      <c r="D643" s="35">
        <f>E643+F643+G643+H643+I643+J643+K643+L643+M643+N643</f>
        <v>5712.5</v>
      </c>
      <c r="E643" s="37">
        <v>367.5</v>
      </c>
      <c r="F643" s="37">
        <v>360</v>
      </c>
      <c r="G643" s="37">
        <v>358.5</v>
      </c>
      <c r="H643" s="37">
        <v>349.5</v>
      </c>
      <c r="I643" s="37">
        <v>690</v>
      </c>
      <c r="J643" s="37">
        <v>683</v>
      </c>
      <c r="K643" s="37">
        <v>672</v>
      </c>
      <c r="L643" s="37">
        <v>744</v>
      </c>
      <c r="M643" s="37">
        <v>744</v>
      </c>
      <c r="N643" s="37">
        <v>744</v>
      </c>
      <c r="O643" s="5" t="s">
        <v>453</v>
      </c>
      <c r="P643" s="5" t="s">
        <v>5</v>
      </c>
      <c r="Q643" s="5" t="s">
        <v>631</v>
      </c>
    </row>
    <row r="644" spans="1:17" ht="110.25" customHeight="1" x14ac:dyDescent="0.25">
      <c r="A644" s="42"/>
      <c r="B644" s="43"/>
      <c r="C644" s="41"/>
      <c r="D644" s="35">
        <f t="shared" ref="D644:D646" si="89">E644+F644+G644+H644+I644+J644+K644+L644+M644+N644</f>
        <v>6983.9000000000005</v>
      </c>
      <c r="E644" s="37">
        <v>432</v>
      </c>
      <c r="F644" s="37">
        <v>430.5</v>
      </c>
      <c r="G644" s="37">
        <v>430.3</v>
      </c>
      <c r="H644" s="37">
        <v>435.5</v>
      </c>
      <c r="I644" s="37">
        <v>873</v>
      </c>
      <c r="J644" s="37">
        <v>876</v>
      </c>
      <c r="K644" s="37">
        <v>878.6</v>
      </c>
      <c r="L644" s="37">
        <v>876</v>
      </c>
      <c r="M644" s="37">
        <v>876</v>
      </c>
      <c r="N644" s="37">
        <v>876</v>
      </c>
      <c r="O644" s="5" t="s">
        <v>453</v>
      </c>
      <c r="P644" s="5" t="s">
        <v>4</v>
      </c>
      <c r="Q644" s="5" t="s">
        <v>583</v>
      </c>
    </row>
    <row r="645" spans="1:17" ht="90.75" customHeight="1" x14ac:dyDescent="0.25">
      <c r="A645" s="42"/>
      <c r="B645" s="43"/>
      <c r="C645" s="41"/>
      <c r="D645" s="35">
        <f t="shared" si="89"/>
        <v>13938.5</v>
      </c>
      <c r="E645" s="37">
        <v>878.3</v>
      </c>
      <c r="F645" s="37">
        <v>891</v>
      </c>
      <c r="G645" s="37">
        <v>889.5</v>
      </c>
      <c r="H645" s="37">
        <v>877.5</v>
      </c>
      <c r="I645" s="37">
        <v>1749.2</v>
      </c>
      <c r="J645" s="37">
        <v>1749</v>
      </c>
      <c r="K645" s="37">
        <v>1684</v>
      </c>
      <c r="L645" s="37">
        <v>1740</v>
      </c>
      <c r="M645" s="37">
        <v>1740</v>
      </c>
      <c r="N645" s="37">
        <v>1740</v>
      </c>
      <c r="O645" s="5" t="s">
        <v>453</v>
      </c>
      <c r="P645" s="5" t="s">
        <v>16</v>
      </c>
      <c r="Q645" s="5" t="s">
        <v>570</v>
      </c>
    </row>
    <row r="646" spans="1:17" ht="128.25" customHeight="1" x14ac:dyDescent="0.25">
      <c r="A646" s="17" t="s">
        <v>98</v>
      </c>
      <c r="B646" s="18" t="s">
        <v>248</v>
      </c>
      <c r="C646" s="5"/>
      <c r="D646" s="35">
        <f t="shared" si="89"/>
        <v>523.1</v>
      </c>
      <c r="E646" s="37">
        <v>40.700000000000003</v>
      </c>
      <c r="F646" s="37">
        <v>41.6</v>
      </c>
      <c r="G646" s="37">
        <v>44.1</v>
      </c>
      <c r="H646" s="37">
        <v>26.4</v>
      </c>
      <c r="I646" s="37">
        <v>27.9</v>
      </c>
      <c r="J646" s="37">
        <v>47.4</v>
      </c>
      <c r="K646" s="37">
        <v>45</v>
      </c>
      <c r="L646" s="37">
        <v>50</v>
      </c>
      <c r="M646" s="37">
        <v>100</v>
      </c>
      <c r="N646" s="37">
        <v>100</v>
      </c>
      <c r="O646" s="5" t="s">
        <v>453</v>
      </c>
      <c r="P646" s="5" t="s">
        <v>4</v>
      </c>
      <c r="Q646" s="5" t="s">
        <v>584</v>
      </c>
    </row>
    <row r="647" spans="1:17" ht="409.6" customHeight="1" x14ac:dyDescent="0.25">
      <c r="A647" s="42" t="s">
        <v>99</v>
      </c>
      <c r="B647" s="43" t="s">
        <v>173</v>
      </c>
      <c r="C647" s="5"/>
      <c r="D647" s="35">
        <f>E647+F647+G647+H647+I647+J647+K647+L647+M647+N647</f>
        <v>14987.6</v>
      </c>
      <c r="E647" s="37">
        <f>E648+E649</f>
        <v>751.9</v>
      </c>
      <c r="F647" s="37">
        <f>F648+F649</f>
        <v>864.8</v>
      </c>
      <c r="G647" s="37">
        <f>G648+G649</f>
        <v>865</v>
      </c>
      <c r="H647" s="37">
        <f>H648+H649+H650</f>
        <v>1057.9000000000001</v>
      </c>
      <c r="I647" s="37">
        <f>I648+I649+I650</f>
        <v>1908</v>
      </c>
      <c r="J647" s="37">
        <f>J648+J649+J650</f>
        <v>1908</v>
      </c>
      <c r="K647" s="37">
        <f>K648+K649+K650</f>
        <v>1908</v>
      </c>
      <c r="L647" s="37">
        <f t="shared" ref="L647:N647" si="90">L648+L649+L650</f>
        <v>1908</v>
      </c>
      <c r="M647" s="37">
        <f t="shared" si="90"/>
        <v>1908</v>
      </c>
      <c r="N647" s="37">
        <f t="shared" si="90"/>
        <v>1908</v>
      </c>
      <c r="O647" s="5" t="s">
        <v>453</v>
      </c>
      <c r="P647" s="5" t="s">
        <v>672</v>
      </c>
      <c r="Q647" s="41" t="s">
        <v>234</v>
      </c>
    </row>
    <row r="648" spans="1:17" ht="74.25" customHeight="1" x14ac:dyDescent="0.25">
      <c r="A648" s="42"/>
      <c r="B648" s="43"/>
      <c r="C648" s="5" t="s">
        <v>1</v>
      </c>
      <c r="D648" s="35">
        <f t="shared" ref="D648:D650" si="91">E648+F648+G648+H648+I648+J648+K648+L648+M648+N648</f>
        <v>2150.1</v>
      </c>
      <c r="E648" s="37">
        <v>627.6</v>
      </c>
      <c r="F648" s="37">
        <v>740.5</v>
      </c>
      <c r="G648" s="37">
        <v>782</v>
      </c>
      <c r="H648" s="37">
        <v>0</v>
      </c>
      <c r="I648" s="37">
        <v>0</v>
      </c>
      <c r="J648" s="37">
        <v>0</v>
      </c>
      <c r="K648" s="37">
        <v>0</v>
      </c>
      <c r="L648" s="37">
        <v>0</v>
      </c>
      <c r="M648" s="37">
        <v>0</v>
      </c>
      <c r="N648" s="37">
        <v>0</v>
      </c>
      <c r="O648" s="5" t="s">
        <v>266</v>
      </c>
      <c r="P648" s="41" t="s">
        <v>421</v>
      </c>
      <c r="Q648" s="41"/>
    </row>
    <row r="649" spans="1:17" ht="208.5" customHeight="1" x14ac:dyDescent="0.25">
      <c r="A649" s="42"/>
      <c r="B649" s="43"/>
      <c r="C649" s="5" t="s">
        <v>20</v>
      </c>
      <c r="D649" s="35">
        <f t="shared" si="91"/>
        <v>331.6</v>
      </c>
      <c r="E649" s="37">
        <v>124.3</v>
      </c>
      <c r="F649" s="37">
        <v>124.3</v>
      </c>
      <c r="G649" s="37">
        <v>83</v>
      </c>
      <c r="H649" s="37">
        <v>0</v>
      </c>
      <c r="I649" s="37">
        <v>0</v>
      </c>
      <c r="J649" s="37">
        <v>0</v>
      </c>
      <c r="K649" s="37">
        <v>0</v>
      </c>
      <c r="L649" s="37">
        <v>0</v>
      </c>
      <c r="M649" s="37">
        <v>0</v>
      </c>
      <c r="N649" s="37">
        <v>0</v>
      </c>
      <c r="O649" s="5" t="s">
        <v>266</v>
      </c>
      <c r="P649" s="41"/>
      <c r="Q649" s="41"/>
    </row>
    <row r="650" spans="1:17" ht="196.5" customHeight="1" x14ac:dyDescent="0.25">
      <c r="A650" s="42"/>
      <c r="B650" s="43"/>
      <c r="C650" s="5" t="s">
        <v>1</v>
      </c>
      <c r="D650" s="35">
        <f t="shared" si="91"/>
        <v>12505.9</v>
      </c>
      <c r="E650" s="37"/>
      <c r="F650" s="37"/>
      <c r="G650" s="37"/>
      <c r="H650" s="37">
        <v>1057.9000000000001</v>
      </c>
      <c r="I650" s="37">
        <v>1908</v>
      </c>
      <c r="J650" s="37">
        <v>1908</v>
      </c>
      <c r="K650" s="37">
        <v>1908</v>
      </c>
      <c r="L650" s="37">
        <v>1908</v>
      </c>
      <c r="M650" s="37">
        <v>1908</v>
      </c>
      <c r="N650" s="37">
        <v>1908</v>
      </c>
      <c r="O650" s="5" t="s">
        <v>454</v>
      </c>
      <c r="P650" s="5" t="s">
        <v>478</v>
      </c>
      <c r="Q650" s="41"/>
    </row>
    <row r="651" spans="1:17" ht="74.25" customHeight="1" x14ac:dyDescent="0.25">
      <c r="A651" s="40" t="s">
        <v>84</v>
      </c>
      <c r="B651" s="40"/>
      <c r="C651" s="4"/>
      <c r="D651" s="35">
        <f>E651+F651+G651+H651+I651+J651+K651+L651+M651+N651</f>
        <v>58092.200000000004</v>
      </c>
      <c r="E651" s="35">
        <f>E647+E646+E642+E640+E639+E637+E632+E638+E636</f>
        <v>2888.2000000000003</v>
      </c>
      <c r="F651" s="35">
        <f t="shared" ref="F651:N651" si="92">F647+F646+F642+F640+F639+F637+F632+F638+F636</f>
        <v>2973.3</v>
      </c>
      <c r="G651" s="35">
        <f t="shared" si="92"/>
        <v>2821.6</v>
      </c>
      <c r="H651" s="35">
        <f t="shared" si="92"/>
        <v>4234.3</v>
      </c>
      <c r="I651" s="35">
        <f t="shared" si="92"/>
        <v>6942.5</v>
      </c>
      <c r="J651" s="35">
        <f>J647+J646+J642+J640+J639+J637+J632+J638+J636</f>
        <v>6467.0999999999995</v>
      </c>
      <c r="K651" s="35">
        <f t="shared" si="92"/>
        <v>7772.4000000000005</v>
      </c>
      <c r="L651" s="35">
        <f t="shared" si="92"/>
        <v>6856.8</v>
      </c>
      <c r="M651" s="35">
        <f t="shared" si="92"/>
        <v>8568</v>
      </c>
      <c r="N651" s="35">
        <f t="shared" si="92"/>
        <v>8568</v>
      </c>
      <c r="O651" s="4"/>
      <c r="P651" s="4"/>
      <c r="Q651" s="4"/>
    </row>
    <row r="652" spans="1:17" ht="74.25" customHeight="1" x14ac:dyDescent="0.25">
      <c r="A652" s="40" t="s">
        <v>86</v>
      </c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</row>
    <row r="653" spans="1:17" ht="283.5" customHeight="1" x14ac:dyDescent="0.25">
      <c r="A653" s="24" t="s">
        <v>82</v>
      </c>
      <c r="B653" s="43" t="s">
        <v>205</v>
      </c>
      <c r="C653" s="41" t="s">
        <v>1</v>
      </c>
      <c r="D653" s="35">
        <f>E653+F653+G653+H653+I653+J653+K653+L653+M653+N653</f>
        <v>5435</v>
      </c>
      <c r="E653" s="37">
        <v>1824.9</v>
      </c>
      <c r="F653" s="37">
        <v>1798.2</v>
      </c>
      <c r="G653" s="37">
        <v>1811.9</v>
      </c>
      <c r="H653" s="37">
        <v>0</v>
      </c>
      <c r="I653" s="37">
        <v>0</v>
      </c>
      <c r="J653" s="37">
        <v>0</v>
      </c>
      <c r="K653" s="37">
        <v>0</v>
      </c>
      <c r="L653" s="37">
        <v>0</v>
      </c>
      <c r="M653" s="37">
        <v>0</v>
      </c>
      <c r="N653" s="37">
        <v>0</v>
      </c>
      <c r="O653" s="5" t="s">
        <v>266</v>
      </c>
      <c r="P653" s="5" t="s">
        <v>421</v>
      </c>
      <c r="Q653" s="41" t="s">
        <v>122</v>
      </c>
    </row>
    <row r="654" spans="1:17" ht="174" customHeight="1" x14ac:dyDescent="0.25">
      <c r="A654" s="24"/>
      <c r="B654" s="43"/>
      <c r="C654" s="41"/>
      <c r="D654" s="35">
        <f t="shared" ref="D654:D669" si="93">E654+F654+G654+H654+I654+J654+K654+L654+M654+N654</f>
        <v>19291</v>
      </c>
      <c r="E654" s="37">
        <v>0</v>
      </c>
      <c r="F654" s="37">
        <v>0</v>
      </c>
      <c r="G654" s="37">
        <v>0</v>
      </c>
      <c r="H654" s="37">
        <v>17501.5</v>
      </c>
      <c r="I654" s="37">
        <v>1789.5</v>
      </c>
      <c r="J654" s="37">
        <v>0</v>
      </c>
      <c r="K654" s="37">
        <v>0</v>
      </c>
      <c r="L654" s="37">
        <v>0</v>
      </c>
      <c r="M654" s="37">
        <v>0</v>
      </c>
      <c r="N654" s="37">
        <v>0</v>
      </c>
      <c r="O654" s="5" t="s">
        <v>398</v>
      </c>
      <c r="P654" s="5" t="s">
        <v>264</v>
      </c>
      <c r="Q654" s="41"/>
    </row>
    <row r="655" spans="1:17" ht="237" customHeight="1" x14ac:dyDescent="0.25">
      <c r="A655" s="17"/>
      <c r="B655" s="18" t="s">
        <v>429</v>
      </c>
      <c r="C655" s="5" t="s">
        <v>1</v>
      </c>
      <c r="D655" s="35">
        <f t="shared" si="93"/>
        <v>22699.199999999997</v>
      </c>
      <c r="E655" s="37">
        <v>0</v>
      </c>
      <c r="F655" s="37">
        <v>0</v>
      </c>
      <c r="G655" s="37">
        <v>0</v>
      </c>
      <c r="H655" s="37">
        <v>0</v>
      </c>
      <c r="I655" s="37">
        <v>0</v>
      </c>
      <c r="J655" s="37">
        <v>1738.8</v>
      </c>
      <c r="K655" s="37">
        <v>5240.1000000000004</v>
      </c>
      <c r="L655" s="37">
        <v>5240.1000000000004</v>
      </c>
      <c r="M655" s="37">
        <v>5240.1000000000004</v>
      </c>
      <c r="N655" s="37">
        <v>5240.1000000000004</v>
      </c>
      <c r="O655" s="5" t="s">
        <v>458</v>
      </c>
      <c r="P655" s="5" t="s">
        <v>478</v>
      </c>
      <c r="Q655" s="5"/>
    </row>
    <row r="656" spans="1:17" ht="294" customHeight="1" x14ac:dyDescent="0.25">
      <c r="A656" s="42" t="s">
        <v>83</v>
      </c>
      <c r="B656" s="43" t="s">
        <v>206</v>
      </c>
      <c r="C656" s="41" t="s">
        <v>1</v>
      </c>
      <c r="D656" s="35">
        <f t="shared" si="93"/>
        <v>740</v>
      </c>
      <c r="E656" s="37">
        <v>240</v>
      </c>
      <c r="F656" s="37">
        <v>240</v>
      </c>
      <c r="G656" s="37">
        <v>260</v>
      </c>
      <c r="H656" s="37">
        <v>0</v>
      </c>
      <c r="I656" s="37">
        <v>0</v>
      </c>
      <c r="J656" s="37">
        <v>0</v>
      </c>
      <c r="K656" s="37">
        <v>0</v>
      </c>
      <c r="L656" s="37">
        <v>0</v>
      </c>
      <c r="M656" s="37">
        <v>0</v>
      </c>
      <c r="N656" s="37">
        <v>0</v>
      </c>
      <c r="O656" s="5" t="s">
        <v>266</v>
      </c>
      <c r="P656" s="5" t="s">
        <v>421</v>
      </c>
      <c r="Q656" s="41" t="s">
        <v>206</v>
      </c>
    </row>
    <row r="657" spans="1:17" ht="159" customHeight="1" x14ac:dyDescent="0.25">
      <c r="A657" s="42"/>
      <c r="B657" s="43"/>
      <c r="C657" s="41"/>
      <c r="D657" s="35">
        <f t="shared" si="93"/>
        <v>520</v>
      </c>
      <c r="E657" s="37">
        <v>0</v>
      </c>
      <c r="F657" s="37">
        <v>0</v>
      </c>
      <c r="G657" s="37">
        <v>0</v>
      </c>
      <c r="H657" s="37">
        <v>260</v>
      </c>
      <c r="I657" s="37">
        <v>260</v>
      </c>
      <c r="J657" s="37">
        <v>0</v>
      </c>
      <c r="K657" s="37">
        <v>0</v>
      </c>
      <c r="L657" s="37">
        <v>0</v>
      </c>
      <c r="M657" s="37">
        <v>0</v>
      </c>
      <c r="N657" s="37">
        <v>0</v>
      </c>
      <c r="O657" s="5" t="s">
        <v>398</v>
      </c>
      <c r="P657" s="5" t="s">
        <v>264</v>
      </c>
      <c r="Q657" s="41"/>
    </row>
    <row r="658" spans="1:17" ht="227.25" customHeight="1" x14ac:dyDescent="0.25">
      <c r="A658" s="42"/>
      <c r="B658" s="18" t="s">
        <v>435</v>
      </c>
      <c r="C658" s="5" t="s">
        <v>1</v>
      </c>
      <c r="D658" s="35">
        <f t="shared" si="93"/>
        <v>1720</v>
      </c>
      <c r="E658" s="37">
        <v>0</v>
      </c>
      <c r="F658" s="37">
        <v>0</v>
      </c>
      <c r="G658" s="37">
        <v>0</v>
      </c>
      <c r="H658" s="37">
        <v>0</v>
      </c>
      <c r="I658" s="37">
        <v>0</v>
      </c>
      <c r="J658" s="37">
        <v>260</v>
      </c>
      <c r="K658" s="37">
        <v>260</v>
      </c>
      <c r="L658" s="37">
        <v>400</v>
      </c>
      <c r="M658" s="37">
        <v>400</v>
      </c>
      <c r="N658" s="37">
        <v>400</v>
      </c>
      <c r="O658" s="5" t="s">
        <v>458</v>
      </c>
      <c r="P658" s="5" t="s">
        <v>478</v>
      </c>
      <c r="Q658" s="5" t="s">
        <v>673</v>
      </c>
    </row>
    <row r="659" spans="1:17" ht="271.5" customHeight="1" x14ac:dyDescent="0.25">
      <c r="A659" s="42" t="s">
        <v>100</v>
      </c>
      <c r="B659" s="43" t="s">
        <v>436</v>
      </c>
      <c r="C659" s="41" t="s">
        <v>1</v>
      </c>
      <c r="D659" s="35">
        <f t="shared" si="93"/>
        <v>1128.9000000000001</v>
      </c>
      <c r="E659" s="37">
        <v>467.5</v>
      </c>
      <c r="F659" s="37">
        <v>434.9</v>
      </c>
      <c r="G659" s="37">
        <v>226.5</v>
      </c>
      <c r="H659" s="37">
        <v>0</v>
      </c>
      <c r="I659" s="37">
        <v>0</v>
      </c>
      <c r="J659" s="37">
        <v>0</v>
      </c>
      <c r="K659" s="37">
        <v>0</v>
      </c>
      <c r="L659" s="37">
        <v>0</v>
      </c>
      <c r="M659" s="37">
        <v>0</v>
      </c>
      <c r="N659" s="37">
        <v>0</v>
      </c>
      <c r="O659" s="5" t="s">
        <v>266</v>
      </c>
      <c r="P659" s="5" t="s">
        <v>421</v>
      </c>
      <c r="Q659" s="62" t="s">
        <v>117</v>
      </c>
    </row>
    <row r="660" spans="1:17" ht="201.75" customHeight="1" x14ac:dyDescent="0.25">
      <c r="A660" s="42"/>
      <c r="B660" s="43"/>
      <c r="C660" s="41"/>
      <c r="D660" s="35">
        <f t="shared" si="93"/>
        <v>584.4</v>
      </c>
      <c r="E660" s="37">
        <v>0</v>
      </c>
      <c r="F660" s="37">
        <v>0</v>
      </c>
      <c r="G660" s="37">
        <v>0</v>
      </c>
      <c r="H660" s="37">
        <v>226.5</v>
      </c>
      <c r="I660" s="37">
        <v>357.9</v>
      </c>
      <c r="J660" s="37">
        <v>0</v>
      </c>
      <c r="K660" s="37">
        <v>0</v>
      </c>
      <c r="L660" s="37">
        <v>0</v>
      </c>
      <c r="M660" s="37">
        <v>0</v>
      </c>
      <c r="N660" s="37">
        <v>0</v>
      </c>
      <c r="O660" s="5" t="s">
        <v>398</v>
      </c>
      <c r="P660" s="62" t="s">
        <v>478</v>
      </c>
      <c r="Q660" s="64"/>
    </row>
    <row r="661" spans="1:17" ht="294.75" customHeight="1" x14ac:dyDescent="0.25">
      <c r="A661" s="42"/>
      <c r="B661" s="18" t="s">
        <v>430</v>
      </c>
      <c r="C661" s="5"/>
      <c r="D661" s="35">
        <f t="shared" si="93"/>
        <v>2566.7000000000003</v>
      </c>
      <c r="E661" s="37">
        <v>0</v>
      </c>
      <c r="F661" s="37">
        <v>0</v>
      </c>
      <c r="G661" s="37">
        <v>0</v>
      </c>
      <c r="H661" s="37">
        <v>0</v>
      </c>
      <c r="I661" s="37">
        <v>0</v>
      </c>
      <c r="J661" s="37">
        <v>702.2</v>
      </c>
      <c r="K661" s="37">
        <v>508</v>
      </c>
      <c r="L661" s="37">
        <v>436.7</v>
      </c>
      <c r="M661" s="37">
        <v>459.9</v>
      </c>
      <c r="N661" s="37">
        <v>459.9</v>
      </c>
      <c r="O661" s="5" t="s">
        <v>458</v>
      </c>
      <c r="P661" s="64"/>
      <c r="Q661" s="5" t="s">
        <v>452</v>
      </c>
    </row>
    <row r="662" spans="1:17" ht="290.25" customHeight="1" x14ac:dyDescent="0.25">
      <c r="A662" s="42" t="s">
        <v>101</v>
      </c>
      <c r="B662" s="43" t="s">
        <v>207</v>
      </c>
      <c r="C662" s="41" t="s">
        <v>1</v>
      </c>
      <c r="D662" s="35">
        <f t="shared" si="93"/>
        <v>96.2</v>
      </c>
      <c r="E662" s="37">
        <v>70.400000000000006</v>
      </c>
      <c r="F662" s="37">
        <v>0</v>
      </c>
      <c r="G662" s="37">
        <v>25.8</v>
      </c>
      <c r="H662" s="37">
        <v>0</v>
      </c>
      <c r="I662" s="37">
        <v>0</v>
      </c>
      <c r="J662" s="37">
        <v>0</v>
      </c>
      <c r="K662" s="37">
        <v>0</v>
      </c>
      <c r="L662" s="37">
        <v>0</v>
      </c>
      <c r="M662" s="37">
        <v>0</v>
      </c>
      <c r="N662" s="37">
        <v>0</v>
      </c>
      <c r="O662" s="5" t="s">
        <v>276</v>
      </c>
      <c r="P662" s="5" t="s">
        <v>421</v>
      </c>
      <c r="Q662" s="5" t="s">
        <v>286</v>
      </c>
    </row>
    <row r="663" spans="1:17" ht="197.25" customHeight="1" x14ac:dyDescent="0.25">
      <c r="A663" s="42"/>
      <c r="B663" s="43"/>
      <c r="C663" s="41"/>
      <c r="D663" s="35">
        <f t="shared" si="93"/>
        <v>1835.2</v>
      </c>
      <c r="E663" s="37">
        <v>0</v>
      </c>
      <c r="F663" s="37">
        <v>0</v>
      </c>
      <c r="G663" s="37">
        <v>0</v>
      </c>
      <c r="H663" s="37">
        <v>327.8</v>
      </c>
      <c r="I663" s="37">
        <v>494.8</v>
      </c>
      <c r="J663" s="37">
        <v>52.6</v>
      </c>
      <c r="K663" s="37">
        <v>0</v>
      </c>
      <c r="L663" s="37">
        <v>320</v>
      </c>
      <c r="M663" s="37">
        <v>320</v>
      </c>
      <c r="N663" s="37">
        <v>320</v>
      </c>
      <c r="O663" s="5" t="s">
        <v>454</v>
      </c>
      <c r="P663" s="5" t="s">
        <v>478</v>
      </c>
      <c r="Q663" s="5" t="s">
        <v>634</v>
      </c>
    </row>
    <row r="664" spans="1:17" ht="279" customHeight="1" x14ac:dyDescent="0.25">
      <c r="A664" s="42" t="s">
        <v>102</v>
      </c>
      <c r="B664" s="43" t="s">
        <v>166</v>
      </c>
      <c r="C664" s="41" t="s">
        <v>1</v>
      </c>
      <c r="D664" s="35">
        <f t="shared" si="93"/>
        <v>73.199999999999989</v>
      </c>
      <c r="E664" s="37">
        <v>22.4</v>
      </c>
      <c r="F664" s="37">
        <v>0</v>
      </c>
      <c r="G664" s="37">
        <v>50.8</v>
      </c>
      <c r="H664" s="37">
        <v>0</v>
      </c>
      <c r="I664" s="37">
        <v>0</v>
      </c>
      <c r="J664" s="37">
        <v>0</v>
      </c>
      <c r="K664" s="37">
        <v>0</v>
      </c>
      <c r="L664" s="37">
        <v>0</v>
      </c>
      <c r="M664" s="37">
        <v>0</v>
      </c>
      <c r="N664" s="37">
        <v>0</v>
      </c>
      <c r="O664" s="5" t="s">
        <v>276</v>
      </c>
      <c r="P664" s="5" t="s">
        <v>421</v>
      </c>
      <c r="Q664" s="5" t="s">
        <v>446</v>
      </c>
    </row>
    <row r="665" spans="1:17" ht="288" customHeight="1" x14ac:dyDescent="0.25">
      <c r="A665" s="42"/>
      <c r="B665" s="43"/>
      <c r="C665" s="41"/>
      <c r="D665" s="35">
        <f t="shared" si="93"/>
        <v>283.89999999999998</v>
      </c>
      <c r="E665" s="37">
        <v>0</v>
      </c>
      <c r="F665" s="37">
        <v>0</v>
      </c>
      <c r="G665" s="37">
        <v>0</v>
      </c>
      <c r="H665" s="37">
        <v>0</v>
      </c>
      <c r="I665" s="37">
        <v>283.89999999999998</v>
      </c>
      <c r="J665" s="37">
        <v>0</v>
      </c>
      <c r="K665" s="37">
        <v>0</v>
      </c>
      <c r="L665" s="37">
        <v>0</v>
      </c>
      <c r="M665" s="37">
        <v>0</v>
      </c>
      <c r="N665" s="37">
        <v>0</v>
      </c>
      <c r="O665" s="5">
        <v>2023</v>
      </c>
      <c r="P665" s="5" t="s">
        <v>379</v>
      </c>
      <c r="Q665" s="5" t="s">
        <v>431</v>
      </c>
    </row>
    <row r="666" spans="1:17" ht="301.5" customHeight="1" x14ac:dyDescent="0.25">
      <c r="A666" s="42"/>
      <c r="B666" s="43"/>
      <c r="C666" s="41"/>
      <c r="D666" s="35">
        <f t="shared" si="93"/>
        <v>426.4</v>
      </c>
      <c r="E666" s="37">
        <v>0</v>
      </c>
      <c r="F666" s="37">
        <v>0</v>
      </c>
      <c r="G666" s="37">
        <v>0</v>
      </c>
      <c r="H666" s="37">
        <v>0</v>
      </c>
      <c r="I666" s="37">
        <v>0</v>
      </c>
      <c r="J666" s="37">
        <v>414.2</v>
      </c>
      <c r="K666" s="37">
        <v>12.2</v>
      </c>
      <c r="L666" s="37">
        <v>0</v>
      </c>
      <c r="M666" s="37">
        <v>0</v>
      </c>
      <c r="N666" s="37">
        <v>0</v>
      </c>
      <c r="O666" s="5" t="s">
        <v>458</v>
      </c>
      <c r="P666" s="5" t="s">
        <v>480</v>
      </c>
      <c r="Q666" s="5" t="s">
        <v>636</v>
      </c>
    </row>
    <row r="667" spans="1:17" ht="305.25" customHeight="1" x14ac:dyDescent="0.25">
      <c r="A667" s="42" t="s">
        <v>103</v>
      </c>
      <c r="B667" s="43" t="s">
        <v>39</v>
      </c>
      <c r="C667" s="41" t="s">
        <v>1</v>
      </c>
      <c r="D667" s="35">
        <f t="shared" si="93"/>
        <v>563</v>
      </c>
      <c r="E667" s="37">
        <v>152.19999999999999</v>
      </c>
      <c r="F667" s="37">
        <v>109.4</v>
      </c>
      <c r="G667" s="37">
        <v>301.39999999999998</v>
      </c>
      <c r="H667" s="37">
        <v>0</v>
      </c>
      <c r="I667" s="37">
        <v>0</v>
      </c>
      <c r="J667" s="37">
        <v>0</v>
      </c>
      <c r="K667" s="37">
        <v>0</v>
      </c>
      <c r="L667" s="37">
        <v>0</v>
      </c>
      <c r="M667" s="37">
        <v>0</v>
      </c>
      <c r="N667" s="37">
        <v>0</v>
      </c>
      <c r="O667" s="5" t="s">
        <v>266</v>
      </c>
      <c r="P667" s="5" t="s">
        <v>421</v>
      </c>
      <c r="Q667" s="5" t="s">
        <v>287</v>
      </c>
    </row>
    <row r="668" spans="1:17" ht="207.75" customHeight="1" x14ac:dyDescent="0.25">
      <c r="A668" s="42"/>
      <c r="B668" s="43"/>
      <c r="C668" s="41"/>
      <c r="D668" s="35">
        <f t="shared" si="93"/>
        <v>11593</v>
      </c>
      <c r="E668" s="37">
        <v>0</v>
      </c>
      <c r="F668" s="37">
        <v>0</v>
      </c>
      <c r="G668" s="37">
        <v>0</v>
      </c>
      <c r="H668" s="37">
        <v>262.5</v>
      </c>
      <c r="I668" s="37">
        <v>816.7</v>
      </c>
      <c r="J668" s="37">
        <v>2620</v>
      </c>
      <c r="K668" s="37">
        <v>1578.9</v>
      </c>
      <c r="L668" s="37">
        <v>1374.9</v>
      </c>
      <c r="M668" s="37">
        <v>1470</v>
      </c>
      <c r="N668" s="37">
        <v>3470</v>
      </c>
      <c r="O668" s="5" t="s">
        <v>454</v>
      </c>
      <c r="P668" s="5" t="s">
        <v>674</v>
      </c>
      <c r="Q668" s="5" t="s">
        <v>487</v>
      </c>
    </row>
    <row r="669" spans="1:17" ht="196.5" customHeight="1" x14ac:dyDescent="0.25">
      <c r="A669" s="17" t="s">
        <v>188</v>
      </c>
      <c r="B669" s="18" t="s">
        <v>189</v>
      </c>
      <c r="C669" s="5" t="s">
        <v>1</v>
      </c>
      <c r="D669" s="35">
        <f t="shared" si="93"/>
        <v>0</v>
      </c>
      <c r="E669" s="37">
        <v>0</v>
      </c>
      <c r="F669" s="37">
        <v>0</v>
      </c>
      <c r="G669" s="37">
        <v>0</v>
      </c>
      <c r="H669" s="37">
        <v>0</v>
      </c>
      <c r="I669" s="37">
        <v>0</v>
      </c>
      <c r="J669" s="37">
        <v>0</v>
      </c>
      <c r="K669" s="37">
        <v>0</v>
      </c>
      <c r="L669" s="37">
        <v>0</v>
      </c>
      <c r="M669" s="37">
        <v>0</v>
      </c>
      <c r="N669" s="37">
        <v>0</v>
      </c>
      <c r="O669" s="5" t="s">
        <v>458</v>
      </c>
      <c r="P669" s="5" t="s">
        <v>481</v>
      </c>
      <c r="Q669" s="5" t="s">
        <v>190</v>
      </c>
    </row>
    <row r="670" spans="1:17" ht="74.25" customHeight="1" x14ac:dyDescent="0.25">
      <c r="A670" s="40" t="s">
        <v>87</v>
      </c>
      <c r="B670" s="40"/>
      <c r="C670" s="4"/>
      <c r="D670" s="35">
        <f>E670+F670+G670+H670+I670+J670+K670+L670+M670+N670</f>
        <v>69556</v>
      </c>
      <c r="E670" s="35">
        <f>E669+E667+E664++E665+E662+E660+E657+E654+E659+E656+E653</f>
        <v>2777.4</v>
      </c>
      <c r="F670" s="35">
        <f>F669+F667+F664++F665+F662+F660+F657+F654+F659+F656+F653</f>
        <v>2582.5</v>
      </c>
      <c r="G670" s="35">
        <v>2676.3</v>
      </c>
      <c r="H670" s="35">
        <f t="shared" ref="H670:I670" si="94">H669+H667+H664++H665+H662+H660+H657+H654+H659+H656+H653+H668+H663</f>
        <v>18578.3</v>
      </c>
      <c r="I670" s="35">
        <f t="shared" si="94"/>
        <v>4002.8</v>
      </c>
      <c r="J670" s="35">
        <f>J655+J658+J661+J663+J666+J668</f>
        <v>5787.7999999999993</v>
      </c>
      <c r="K670" s="35">
        <f>K655+K658+K661+K663+K666+K668</f>
        <v>7599.2000000000007</v>
      </c>
      <c r="L670" s="35">
        <f t="shared" ref="L670:N670" si="95">L655+L658+L661+L663+L666+L668</f>
        <v>7771.7000000000007</v>
      </c>
      <c r="M670" s="35">
        <f t="shared" si="95"/>
        <v>7890</v>
      </c>
      <c r="N670" s="35">
        <f t="shared" si="95"/>
        <v>9890</v>
      </c>
      <c r="O670" s="4"/>
      <c r="P670" s="4"/>
      <c r="Q670" s="4"/>
    </row>
    <row r="671" spans="1:17" ht="74.25" customHeight="1" x14ac:dyDescent="0.25">
      <c r="A671" s="40" t="s">
        <v>134</v>
      </c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</row>
    <row r="672" spans="1:17" ht="279" customHeight="1" x14ac:dyDescent="0.25">
      <c r="A672" s="42" t="s">
        <v>104</v>
      </c>
      <c r="B672" s="43" t="s">
        <v>235</v>
      </c>
      <c r="C672" s="41" t="s">
        <v>78</v>
      </c>
      <c r="D672" s="35">
        <v>0</v>
      </c>
      <c r="E672" s="37">
        <v>0</v>
      </c>
      <c r="F672" s="37">
        <v>0</v>
      </c>
      <c r="G672" s="37">
        <v>0</v>
      </c>
      <c r="H672" s="37">
        <v>0</v>
      </c>
      <c r="I672" s="37">
        <v>0</v>
      </c>
      <c r="J672" s="37">
        <v>0</v>
      </c>
      <c r="K672" s="37">
        <v>0</v>
      </c>
      <c r="L672" s="37">
        <v>0</v>
      </c>
      <c r="M672" s="37">
        <v>0</v>
      </c>
      <c r="N672" s="37">
        <v>0</v>
      </c>
      <c r="O672" s="5" t="s">
        <v>266</v>
      </c>
      <c r="P672" s="5" t="s">
        <v>421</v>
      </c>
      <c r="Q672" s="44" t="s">
        <v>288</v>
      </c>
    </row>
    <row r="673" spans="1:18" ht="251.25" customHeight="1" x14ac:dyDescent="0.25">
      <c r="A673" s="42"/>
      <c r="B673" s="43"/>
      <c r="C673" s="41"/>
      <c r="D673" s="35">
        <v>0</v>
      </c>
      <c r="E673" s="37">
        <v>0</v>
      </c>
      <c r="F673" s="37">
        <v>0</v>
      </c>
      <c r="G673" s="37">
        <v>0</v>
      </c>
      <c r="H673" s="37">
        <v>0</v>
      </c>
      <c r="I673" s="37">
        <v>0</v>
      </c>
      <c r="J673" s="37">
        <v>0</v>
      </c>
      <c r="K673" s="37">
        <v>0</v>
      </c>
      <c r="L673" s="37">
        <v>0</v>
      </c>
      <c r="M673" s="37">
        <v>0</v>
      </c>
      <c r="N673" s="37">
        <v>0</v>
      </c>
      <c r="O673" s="5" t="s">
        <v>454</v>
      </c>
      <c r="P673" s="5" t="s">
        <v>464</v>
      </c>
      <c r="Q673" s="44"/>
    </row>
    <row r="674" spans="1:18" ht="290.25" customHeight="1" x14ac:dyDescent="0.25">
      <c r="A674" s="42" t="s">
        <v>105</v>
      </c>
      <c r="B674" s="43" t="s">
        <v>236</v>
      </c>
      <c r="C674" s="41" t="s">
        <v>78</v>
      </c>
      <c r="D674" s="35">
        <v>0</v>
      </c>
      <c r="E674" s="37">
        <v>0</v>
      </c>
      <c r="F674" s="37">
        <v>0</v>
      </c>
      <c r="G674" s="37">
        <v>0</v>
      </c>
      <c r="H674" s="37">
        <v>0</v>
      </c>
      <c r="I674" s="37">
        <v>0</v>
      </c>
      <c r="J674" s="37">
        <v>0</v>
      </c>
      <c r="K674" s="37">
        <v>0</v>
      </c>
      <c r="L674" s="37">
        <v>0</v>
      </c>
      <c r="M674" s="37">
        <v>0</v>
      </c>
      <c r="N674" s="37">
        <v>0</v>
      </c>
      <c r="O674" s="5" t="s">
        <v>266</v>
      </c>
      <c r="P674" s="5" t="s">
        <v>421</v>
      </c>
      <c r="Q674" s="41" t="s">
        <v>136</v>
      </c>
    </row>
    <row r="675" spans="1:18" ht="236.25" customHeight="1" x14ac:dyDescent="0.25">
      <c r="A675" s="42"/>
      <c r="B675" s="43"/>
      <c r="C675" s="41"/>
      <c r="D675" s="35">
        <v>0</v>
      </c>
      <c r="E675" s="37">
        <v>0</v>
      </c>
      <c r="F675" s="37">
        <v>0</v>
      </c>
      <c r="G675" s="37">
        <v>0</v>
      </c>
      <c r="H675" s="37">
        <v>0</v>
      </c>
      <c r="I675" s="37">
        <v>0</v>
      </c>
      <c r="J675" s="37">
        <v>0</v>
      </c>
      <c r="K675" s="37">
        <v>0</v>
      </c>
      <c r="L675" s="37">
        <v>0</v>
      </c>
      <c r="M675" s="37">
        <v>0</v>
      </c>
      <c r="N675" s="37">
        <v>0</v>
      </c>
      <c r="O675" s="5" t="s">
        <v>454</v>
      </c>
      <c r="P675" s="5" t="s">
        <v>464</v>
      </c>
      <c r="Q675" s="41"/>
    </row>
    <row r="676" spans="1:18" ht="261" customHeight="1" x14ac:dyDescent="0.25">
      <c r="A676" s="42" t="s">
        <v>106</v>
      </c>
      <c r="B676" s="43" t="s">
        <v>137</v>
      </c>
      <c r="C676" s="41" t="s">
        <v>78</v>
      </c>
      <c r="D676" s="35">
        <v>0</v>
      </c>
      <c r="E676" s="37">
        <v>0</v>
      </c>
      <c r="F676" s="37">
        <v>0</v>
      </c>
      <c r="G676" s="37">
        <v>0</v>
      </c>
      <c r="H676" s="37">
        <v>0</v>
      </c>
      <c r="I676" s="37">
        <v>0</v>
      </c>
      <c r="J676" s="37">
        <v>0</v>
      </c>
      <c r="K676" s="37">
        <v>0</v>
      </c>
      <c r="L676" s="37">
        <v>0</v>
      </c>
      <c r="M676" s="37">
        <v>0</v>
      </c>
      <c r="N676" s="37">
        <v>0</v>
      </c>
      <c r="O676" s="5" t="s">
        <v>266</v>
      </c>
      <c r="P676" s="5" t="s">
        <v>421</v>
      </c>
      <c r="Q676" s="41" t="s">
        <v>135</v>
      </c>
    </row>
    <row r="677" spans="1:18" ht="243" customHeight="1" x14ac:dyDescent="0.25">
      <c r="A677" s="42"/>
      <c r="B677" s="43"/>
      <c r="C677" s="41"/>
      <c r="D677" s="35">
        <v>0</v>
      </c>
      <c r="E677" s="37">
        <v>0</v>
      </c>
      <c r="F677" s="37">
        <v>0</v>
      </c>
      <c r="G677" s="37">
        <v>0</v>
      </c>
      <c r="H677" s="37">
        <v>0</v>
      </c>
      <c r="I677" s="37">
        <v>0</v>
      </c>
      <c r="J677" s="37">
        <v>0</v>
      </c>
      <c r="K677" s="37">
        <v>0</v>
      </c>
      <c r="L677" s="37">
        <v>0</v>
      </c>
      <c r="M677" s="37">
        <v>0</v>
      </c>
      <c r="N677" s="37">
        <v>0</v>
      </c>
      <c r="O677" s="5" t="s">
        <v>454</v>
      </c>
      <c r="P677" s="5" t="s">
        <v>464</v>
      </c>
      <c r="Q677" s="41"/>
    </row>
    <row r="678" spans="1:18" ht="276.75" customHeight="1" x14ac:dyDescent="0.25">
      <c r="A678" s="42" t="s">
        <v>107</v>
      </c>
      <c r="B678" s="43" t="s">
        <v>200</v>
      </c>
      <c r="C678" s="41" t="s">
        <v>1</v>
      </c>
      <c r="D678" s="39">
        <v>0</v>
      </c>
      <c r="E678" s="37">
        <v>0</v>
      </c>
      <c r="F678" s="37">
        <v>0</v>
      </c>
      <c r="G678" s="37">
        <v>0</v>
      </c>
      <c r="H678" s="37">
        <v>0</v>
      </c>
      <c r="I678" s="37">
        <v>0</v>
      </c>
      <c r="J678" s="37">
        <v>0</v>
      </c>
      <c r="K678" s="37">
        <v>0</v>
      </c>
      <c r="L678" s="37">
        <v>0</v>
      </c>
      <c r="M678" s="37">
        <v>0</v>
      </c>
      <c r="N678" s="37">
        <v>0</v>
      </c>
      <c r="O678" s="6" t="s">
        <v>266</v>
      </c>
      <c r="P678" s="5" t="s">
        <v>421</v>
      </c>
      <c r="Q678" s="41" t="s">
        <v>138</v>
      </c>
    </row>
    <row r="679" spans="1:18" ht="260.25" customHeight="1" x14ac:dyDescent="0.25">
      <c r="A679" s="42"/>
      <c r="B679" s="43"/>
      <c r="C679" s="41"/>
      <c r="D679" s="39">
        <v>0</v>
      </c>
      <c r="E679" s="37">
        <v>0</v>
      </c>
      <c r="F679" s="37">
        <v>0</v>
      </c>
      <c r="G679" s="37">
        <v>0</v>
      </c>
      <c r="H679" s="37">
        <v>0</v>
      </c>
      <c r="I679" s="37">
        <v>0</v>
      </c>
      <c r="J679" s="37">
        <v>0</v>
      </c>
      <c r="K679" s="37">
        <v>0</v>
      </c>
      <c r="L679" s="37">
        <v>0</v>
      </c>
      <c r="M679" s="37">
        <v>0</v>
      </c>
      <c r="N679" s="37">
        <v>0</v>
      </c>
      <c r="O679" s="6" t="s">
        <v>454</v>
      </c>
      <c r="P679" s="5" t="s">
        <v>464</v>
      </c>
      <c r="Q679" s="41"/>
    </row>
    <row r="680" spans="1:18" ht="288" customHeight="1" x14ac:dyDescent="0.25">
      <c r="A680" s="42" t="s">
        <v>108</v>
      </c>
      <c r="B680" s="43" t="s">
        <v>249</v>
      </c>
      <c r="C680" s="41" t="s">
        <v>1</v>
      </c>
      <c r="D680" s="35">
        <v>0</v>
      </c>
      <c r="E680" s="37">
        <v>0</v>
      </c>
      <c r="F680" s="37">
        <v>0</v>
      </c>
      <c r="G680" s="37">
        <v>0</v>
      </c>
      <c r="H680" s="37">
        <v>0</v>
      </c>
      <c r="I680" s="37">
        <v>0</v>
      </c>
      <c r="J680" s="37">
        <v>0</v>
      </c>
      <c r="K680" s="37">
        <v>0</v>
      </c>
      <c r="L680" s="37">
        <v>0</v>
      </c>
      <c r="M680" s="37">
        <v>0</v>
      </c>
      <c r="N680" s="37">
        <v>0</v>
      </c>
      <c r="O680" s="5" t="s">
        <v>276</v>
      </c>
      <c r="P680" s="5" t="s">
        <v>421</v>
      </c>
      <c r="Q680" s="5" t="s">
        <v>422</v>
      </c>
    </row>
    <row r="681" spans="1:18" ht="255.75" customHeight="1" x14ac:dyDescent="0.25">
      <c r="A681" s="42"/>
      <c r="B681" s="43"/>
      <c r="C681" s="41"/>
      <c r="D681" s="35">
        <v>0</v>
      </c>
      <c r="E681" s="37">
        <v>0</v>
      </c>
      <c r="F681" s="37">
        <v>0</v>
      </c>
      <c r="G681" s="37">
        <v>0</v>
      </c>
      <c r="H681" s="37">
        <v>0</v>
      </c>
      <c r="I681" s="37">
        <v>0</v>
      </c>
      <c r="J681" s="37">
        <v>0</v>
      </c>
      <c r="K681" s="37">
        <v>0</v>
      </c>
      <c r="L681" s="37">
        <v>0</v>
      </c>
      <c r="M681" s="37">
        <v>0</v>
      </c>
      <c r="N681" s="37">
        <v>0</v>
      </c>
      <c r="O681" s="5">
        <v>2025</v>
      </c>
      <c r="P681" s="5" t="s">
        <v>464</v>
      </c>
      <c r="Q681" s="5" t="s">
        <v>413</v>
      </c>
      <c r="R681" s="3"/>
    </row>
    <row r="682" spans="1:18" ht="285" customHeight="1" x14ac:dyDescent="0.25">
      <c r="A682" s="42" t="s">
        <v>109</v>
      </c>
      <c r="B682" s="43" t="s">
        <v>250</v>
      </c>
      <c r="C682" s="41" t="s">
        <v>1</v>
      </c>
      <c r="D682" s="35">
        <v>0</v>
      </c>
      <c r="E682" s="37">
        <v>0</v>
      </c>
      <c r="F682" s="37">
        <v>0</v>
      </c>
      <c r="G682" s="37">
        <v>0</v>
      </c>
      <c r="H682" s="37">
        <v>0</v>
      </c>
      <c r="I682" s="37">
        <v>0</v>
      </c>
      <c r="J682" s="37">
        <v>0</v>
      </c>
      <c r="K682" s="37">
        <v>0</v>
      </c>
      <c r="L682" s="37">
        <v>0</v>
      </c>
      <c r="M682" s="37">
        <v>0</v>
      </c>
      <c r="N682" s="37">
        <v>0</v>
      </c>
      <c r="O682" s="5" t="s">
        <v>289</v>
      </c>
      <c r="P682" s="5" t="s">
        <v>421</v>
      </c>
      <c r="Q682" s="41" t="s">
        <v>237</v>
      </c>
    </row>
    <row r="683" spans="1:18" ht="253.5" customHeight="1" x14ac:dyDescent="0.25">
      <c r="A683" s="42"/>
      <c r="B683" s="43"/>
      <c r="C683" s="41"/>
      <c r="D683" s="35">
        <v>0</v>
      </c>
      <c r="E683" s="37">
        <v>0</v>
      </c>
      <c r="F683" s="37">
        <v>0</v>
      </c>
      <c r="G683" s="37">
        <v>0</v>
      </c>
      <c r="H683" s="37">
        <v>0</v>
      </c>
      <c r="I683" s="37">
        <v>0</v>
      </c>
      <c r="J683" s="37">
        <v>0</v>
      </c>
      <c r="K683" s="37">
        <v>0</v>
      </c>
      <c r="L683" s="37">
        <v>0</v>
      </c>
      <c r="M683" s="37">
        <v>0</v>
      </c>
      <c r="N683" s="37">
        <v>0</v>
      </c>
      <c r="O683" s="5" t="s">
        <v>289</v>
      </c>
      <c r="P683" s="5" t="s">
        <v>464</v>
      </c>
      <c r="Q683" s="41"/>
    </row>
    <row r="684" spans="1:18" ht="74.25" customHeight="1" x14ac:dyDescent="0.25">
      <c r="A684" s="40" t="s">
        <v>88</v>
      </c>
      <c r="B684" s="40"/>
      <c r="C684" s="4"/>
      <c r="D684" s="4">
        <v>0</v>
      </c>
      <c r="E684" s="4">
        <v>0</v>
      </c>
      <c r="F684" s="4">
        <v>0</v>
      </c>
      <c r="G684" s="4">
        <v>0</v>
      </c>
      <c r="H684" s="4">
        <v>0</v>
      </c>
      <c r="I684" s="4">
        <v>0</v>
      </c>
      <c r="J684" s="4">
        <v>0</v>
      </c>
      <c r="K684" s="4">
        <v>0</v>
      </c>
      <c r="L684" s="4">
        <v>0</v>
      </c>
      <c r="M684" s="4">
        <v>0</v>
      </c>
      <c r="N684" s="4">
        <v>0</v>
      </c>
      <c r="O684" s="4"/>
      <c r="P684" s="4"/>
      <c r="Q684" s="4"/>
    </row>
    <row r="685" spans="1:18" ht="74.25" customHeight="1" x14ac:dyDescent="0.25">
      <c r="A685" s="40" t="s">
        <v>143</v>
      </c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</row>
    <row r="686" spans="1:18" ht="180.75" customHeight="1" x14ac:dyDescent="0.25">
      <c r="A686" s="23" t="s">
        <v>123</v>
      </c>
      <c r="B686" s="18" t="s">
        <v>300</v>
      </c>
      <c r="C686" s="5" t="s">
        <v>1</v>
      </c>
      <c r="D686" s="35">
        <f>E686+F686+G686+H686+I686+J686+K686+L686+M686+N686</f>
        <v>3255149.4799999995</v>
      </c>
      <c r="E686" s="37">
        <v>218387</v>
      </c>
      <c r="F686" s="37">
        <f>F687+F689+F690+F691+F692+F693+F695+F697+F701+F705+F709+F710+F719</f>
        <v>231143.69999999998</v>
      </c>
      <c r="G686" s="37">
        <f>G687+G689+G690+G691+G692+G693+G695+G697+G701+G705+G709+G710+G719</f>
        <v>279996.00000000006</v>
      </c>
      <c r="H686" s="37">
        <f>H687+H689+H690+H691+H692+H693+H695+H697+H701+H705+H709+H710+H719+H714</f>
        <v>325616.29999999993</v>
      </c>
      <c r="I686" s="37">
        <f t="shared" ref="I686:N686" si="96">I687+I689+I690+I691+I692+I693+I695+I697+I701+I705+I709+I710+I719+I714+I688+I694+I696</f>
        <v>344067.59999999992</v>
      </c>
      <c r="J686" s="37">
        <f t="shared" si="96"/>
        <v>343677.77999999997</v>
      </c>
      <c r="K686" s="37">
        <f t="shared" si="96"/>
        <v>381515.5</v>
      </c>
      <c r="L686" s="37">
        <f t="shared" si="96"/>
        <v>371921.79999999993</v>
      </c>
      <c r="M686" s="37">
        <f t="shared" si="96"/>
        <v>378226.79999999993</v>
      </c>
      <c r="N686" s="37">
        <f t="shared" si="96"/>
        <v>380596.99999999994</v>
      </c>
      <c r="O686" s="5" t="s">
        <v>453</v>
      </c>
      <c r="P686" s="5" t="s">
        <v>675</v>
      </c>
      <c r="Q686" s="41" t="s">
        <v>121</v>
      </c>
    </row>
    <row r="687" spans="1:18" ht="74.25" customHeight="1" x14ac:dyDescent="0.25">
      <c r="A687" s="42" t="s">
        <v>124</v>
      </c>
      <c r="B687" s="43" t="s">
        <v>41</v>
      </c>
      <c r="C687" s="5" t="s">
        <v>1</v>
      </c>
      <c r="D687" s="35">
        <f t="shared" ref="D687:D721" si="97">E687+F687+G687+H687+I687+J687+K687+L687+M687+N687</f>
        <v>1135192.2999999998</v>
      </c>
      <c r="E687" s="37">
        <v>69713.2</v>
      </c>
      <c r="F687" s="37">
        <v>72187.8</v>
      </c>
      <c r="G687" s="37">
        <v>89556.6</v>
      </c>
      <c r="H687" s="37">
        <v>116034.7</v>
      </c>
      <c r="I687" s="37">
        <v>120317.5</v>
      </c>
      <c r="J687" s="37">
        <v>125864.3</v>
      </c>
      <c r="K687" s="37">
        <v>140902.6</v>
      </c>
      <c r="L687" s="37">
        <v>133436.9</v>
      </c>
      <c r="M687" s="37">
        <v>133404.29999999999</v>
      </c>
      <c r="N687" s="37">
        <v>133774.39999999999</v>
      </c>
      <c r="O687" s="5" t="s">
        <v>453</v>
      </c>
      <c r="P687" s="62" t="s">
        <v>17</v>
      </c>
      <c r="Q687" s="41"/>
    </row>
    <row r="688" spans="1:18" ht="74.25" customHeight="1" x14ac:dyDescent="0.25">
      <c r="A688" s="42"/>
      <c r="B688" s="43"/>
      <c r="C688" s="5" t="s">
        <v>27</v>
      </c>
      <c r="D688" s="35">
        <f t="shared" si="97"/>
        <v>6247.7000000000007</v>
      </c>
      <c r="E688" s="37">
        <v>0</v>
      </c>
      <c r="F688" s="37">
        <v>0</v>
      </c>
      <c r="G688" s="37">
        <v>0</v>
      </c>
      <c r="H688" s="37">
        <v>0</v>
      </c>
      <c r="I688" s="37">
        <v>1747.3</v>
      </c>
      <c r="J688" s="37">
        <v>2000</v>
      </c>
      <c r="K688" s="37">
        <v>2500.4</v>
      </c>
      <c r="L688" s="37">
        <v>0</v>
      </c>
      <c r="M688" s="37">
        <v>0</v>
      </c>
      <c r="N688" s="37">
        <v>0</v>
      </c>
      <c r="O688" s="5" t="s">
        <v>370</v>
      </c>
      <c r="P688" s="63"/>
      <c r="Q688" s="41"/>
    </row>
    <row r="689" spans="1:17" ht="74.25" customHeight="1" x14ac:dyDescent="0.25">
      <c r="A689" s="42"/>
      <c r="B689" s="43"/>
      <c r="C689" s="5" t="s">
        <v>20</v>
      </c>
      <c r="D689" s="35">
        <f t="shared" si="97"/>
        <v>1730.2999999999997</v>
      </c>
      <c r="E689" s="37">
        <v>157.19999999999999</v>
      </c>
      <c r="F689" s="37">
        <v>154.9</v>
      </c>
      <c r="G689" s="37">
        <v>154.1</v>
      </c>
      <c r="H689" s="37">
        <v>155.9</v>
      </c>
      <c r="I689" s="37">
        <v>168.8</v>
      </c>
      <c r="J689" s="37">
        <v>177.5</v>
      </c>
      <c r="K689" s="37">
        <v>184.1</v>
      </c>
      <c r="L689" s="37">
        <v>192.6</v>
      </c>
      <c r="M689" s="37">
        <v>192.6</v>
      </c>
      <c r="N689" s="37">
        <v>192.6</v>
      </c>
      <c r="O689" s="5" t="s">
        <v>453</v>
      </c>
      <c r="P689" s="64"/>
      <c r="Q689" s="41"/>
    </row>
    <row r="690" spans="1:17" ht="74.25" customHeight="1" x14ac:dyDescent="0.25">
      <c r="A690" s="23" t="s">
        <v>125</v>
      </c>
      <c r="B690" s="18" t="s">
        <v>46</v>
      </c>
      <c r="C690" s="5" t="s">
        <v>1</v>
      </c>
      <c r="D690" s="35">
        <f t="shared" si="97"/>
        <v>42889.9</v>
      </c>
      <c r="E690" s="37">
        <v>3124.9</v>
      </c>
      <c r="F690" s="37">
        <v>3078</v>
      </c>
      <c r="G690" s="37">
        <v>3684.3</v>
      </c>
      <c r="H690" s="37">
        <v>3888.2</v>
      </c>
      <c r="I690" s="37">
        <v>4528.3999999999996</v>
      </c>
      <c r="J690" s="37">
        <v>4999.7</v>
      </c>
      <c r="K690" s="37">
        <v>3670</v>
      </c>
      <c r="L690" s="37">
        <v>5305.4</v>
      </c>
      <c r="M690" s="37">
        <v>5305.5</v>
      </c>
      <c r="N690" s="37">
        <v>5305.5</v>
      </c>
      <c r="O690" s="5" t="s">
        <v>453</v>
      </c>
      <c r="P690" s="5" t="s">
        <v>17</v>
      </c>
      <c r="Q690" s="41"/>
    </row>
    <row r="691" spans="1:17" ht="74.25" customHeight="1" x14ac:dyDescent="0.25">
      <c r="A691" s="23" t="s">
        <v>126</v>
      </c>
      <c r="B691" s="18" t="s">
        <v>208</v>
      </c>
      <c r="C691" s="5" t="s">
        <v>1</v>
      </c>
      <c r="D691" s="35">
        <f t="shared" si="97"/>
        <v>13.9</v>
      </c>
      <c r="E691" s="36">
        <v>13.9</v>
      </c>
      <c r="F691" s="37">
        <v>0</v>
      </c>
      <c r="G691" s="37">
        <v>0</v>
      </c>
      <c r="H691" s="37">
        <v>0</v>
      </c>
      <c r="I691" s="37">
        <v>0</v>
      </c>
      <c r="J691" s="37">
        <v>0</v>
      </c>
      <c r="K691" s="37">
        <v>0</v>
      </c>
      <c r="L691" s="37">
        <v>0</v>
      </c>
      <c r="M691" s="37">
        <v>0</v>
      </c>
      <c r="N691" s="37">
        <v>0</v>
      </c>
      <c r="O691" s="5">
        <v>2019</v>
      </c>
      <c r="P691" s="5" t="s">
        <v>17</v>
      </c>
      <c r="Q691" s="41"/>
    </row>
    <row r="692" spans="1:17" ht="119.25" customHeight="1" x14ac:dyDescent="0.25">
      <c r="A692" s="23" t="s">
        <v>127</v>
      </c>
      <c r="B692" s="18" t="s">
        <v>42</v>
      </c>
      <c r="C692" s="5" t="s">
        <v>1</v>
      </c>
      <c r="D692" s="35">
        <f t="shared" si="97"/>
        <v>347449.69999999995</v>
      </c>
      <c r="E692" s="37">
        <v>25316.6</v>
      </c>
      <c r="F692" s="37">
        <v>25538.400000000001</v>
      </c>
      <c r="G692" s="37">
        <v>32503.9</v>
      </c>
      <c r="H692" s="37">
        <v>40322.5</v>
      </c>
      <c r="I692" s="37">
        <v>39972.400000000001</v>
      </c>
      <c r="J692" s="37">
        <v>36822.9</v>
      </c>
      <c r="K692" s="37">
        <v>38280.699999999997</v>
      </c>
      <c r="L692" s="37">
        <v>36230.699999999997</v>
      </c>
      <c r="M692" s="37">
        <v>36230.800000000003</v>
      </c>
      <c r="N692" s="37">
        <v>36230.800000000003</v>
      </c>
      <c r="O692" s="5" t="s">
        <v>453</v>
      </c>
      <c r="P692" s="5" t="s">
        <v>16</v>
      </c>
      <c r="Q692" s="41"/>
    </row>
    <row r="693" spans="1:17" ht="74.25" customHeight="1" x14ac:dyDescent="0.25">
      <c r="A693" s="45" t="s">
        <v>128</v>
      </c>
      <c r="B693" s="43" t="s">
        <v>43</v>
      </c>
      <c r="C693" s="5" t="s">
        <v>1</v>
      </c>
      <c r="D693" s="35">
        <f t="shared" si="97"/>
        <v>260732.79999999999</v>
      </c>
      <c r="E693" s="37">
        <v>18773</v>
      </c>
      <c r="F693" s="37">
        <v>19248.8</v>
      </c>
      <c r="G693" s="37">
        <v>23674.3</v>
      </c>
      <c r="H693" s="37">
        <v>28883.1</v>
      </c>
      <c r="I693" s="37">
        <v>30228.5</v>
      </c>
      <c r="J693" s="37">
        <v>27669.5</v>
      </c>
      <c r="K693" s="37">
        <v>28887.7</v>
      </c>
      <c r="L693" s="37">
        <v>27789.3</v>
      </c>
      <c r="M693" s="37">
        <v>27789.3</v>
      </c>
      <c r="N693" s="37">
        <v>27789.3</v>
      </c>
      <c r="O693" s="5" t="s">
        <v>453</v>
      </c>
      <c r="P693" s="5" t="s">
        <v>4</v>
      </c>
      <c r="Q693" s="41"/>
    </row>
    <row r="694" spans="1:17" ht="74.25" customHeight="1" x14ac:dyDescent="0.25">
      <c r="A694" s="45"/>
      <c r="B694" s="43"/>
      <c r="C694" s="5" t="s">
        <v>27</v>
      </c>
      <c r="D694" s="35">
        <f t="shared" si="97"/>
        <v>99</v>
      </c>
      <c r="E694" s="37">
        <v>0</v>
      </c>
      <c r="F694" s="37">
        <v>0</v>
      </c>
      <c r="G694" s="37">
        <v>0</v>
      </c>
      <c r="H694" s="37">
        <v>0</v>
      </c>
      <c r="I694" s="37">
        <v>99</v>
      </c>
      <c r="J694" s="37">
        <v>0</v>
      </c>
      <c r="K694" s="37">
        <v>0</v>
      </c>
      <c r="L694" s="37">
        <v>0</v>
      </c>
      <c r="M694" s="37">
        <v>0</v>
      </c>
      <c r="N694" s="37">
        <v>0</v>
      </c>
      <c r="O694" s="5">
        <v>2023</v>
      </c>
      <c r="P694" s="5" t="s">
        <v>4</v>
      </c>
      <c r="Q694" s="41"/>
    </row>
    <row r="695" spans="1:17" ht="74.25" customHeight="1" x14ac:dyDescent="0.25">
      <c r="A695" s="45" t="s">
        <v>129</v>
      </c>
      <c r="B695" s="43" t="s">
        <v>238</v>
      </c>
      <c r="C695" s="5" t="s">
        <v>1</v>
      </c>
      <c r="D695" s="35">
        <f t="shared" si="97"/>
        <v>328146.68</v>
      </c>
      <c r="E695" s="37">
        <v>23706</v>
      </c>
      <c r="F695" s="37">
        <v>23652.1</v>
      </c>
      <c r="G695" s="37">
        <v>30524.6</v>
      </c>
      <c r="H695" s="37">
        <v>37480.699999999997</v>
      </c>
      <c r="I695" s="37">
        <v>38216.199999999997</v>
      </c>
      <c r="J695" s="37">
        <v>35129.58</v>
      </c>
      <c r="K695" s="37">
        <v>37012</v>
      </c>
      <c r="L695" s="37">
        <v>34138.9</v>
      </c>
      <c r="M695" s="37">
        <v>34143.300000000003</v>
      </c>
      <c r="N695" s="37">
        <v>34143.300000000003</v>
      </c>
      <c r="O695" s="5" t="s">
        <v>453</v>
      </c>
      <c r="P695" s="5" t="s">
        <v>5</v>
      </c>
      <c r="Q695" s="41"/>
    </row>
    <row r="696" spans="1:17" ht="74.25" customHeight="1" x14ac:dyDescent="0.25">
      <c r="A696" s="45"/>
      <c r="B696" s="43"/>
      <c r="C696" s="5" t="s">
        <v>27</v>
      </c>
      <c r="D696" s="35">
        <f t="shared" si="97"/>
        <v>99</v>
      </c>
      <c r="E696" s="37">
        <v>0</v>
      </c>
      <c r="F696" s="37">
        <v>0</v>
      </c>
      <c r="G696" s="37">
        <v>0</v>
      </c>
      <c r="H696" s="37">
        <v>0</v>
      </c>
      <c r="I696" s="37">
        <v>99</v>
      </c>
      <c r="J696" s="37">
        <v>0</v>
      </c>
      <c r="K696" s="37">
        <v>0</v>
      </c>
      <c r="L696" s="37">
        <v>0</v>
      </c>
      <c r="M696" s="37">
        <v>0</v>
      </c>
      <c r="N696" s="37">
        <v>0</v>
      </c>
      <c r="O696" s="5">
        <v>2023</v>
      </c>
      <c r="P696" s="5" t="s">
        <v>5</v>
      </c>
      <c r="Q696" s="41"/>
    </row>
    <row r="697" spans="1:17" ht="74.25" customHeight="1" x14ac:dyDescent="0.25">
      <c r="A697" s="45" t="s">
        <v>130</v>
      </c>
      <c r="B697" s="43" t="s">
        <v>213</v>
      </c>
      <c r="C697" s="41" t="s">
        <v>20</v>
      </c>
      <c r="D697" s="35">
        <f t="shared" si="97"/>
        <v>12483.9</v>
      </c>
      <c r="E697" s="37">
        <f t="shared" ref="E697:N697" si="98">E698+E699+E700</f>
        <v>888</v>
      </c>
      <c r="F697" s="37">
        <f t="shared" si="98"/>
        <v>917.40000000000009</v>
      </c>
      <c r="G697" s="37">
        <f t="shared" si="98"/>
        <v>933</v>
      </c>
      <c r="H697" s="37">
        <f t="shared" si="98"/>
        <v>1004.0999999999999</v>
      </c>
      <c r="I697" s="37">
        <f t="shared" si="98"/>
        <v>1044.3000000000002</v>
      </c>
      <c r="J697" s="37">
        <f t="shared" si="98"/>
        <v>1133.6999999999998</v>
      </c>
      <c r="K697" s="37">
        <f t="shared" si="98"/>
        <v>1419.9</v>
      </c>
      <c r="L697" s="37">
        <f t="shared" si="98"/>
        <v>1714.5</v>
      </c>
      <c r="M697" s="37">
        <f t="shared" si="98"/>
        <v>1714.5</v>
      </c>
      <c r="N697" s="37">
        <f t="shared" si="98"/>
        <v>1714.5</v>
      </c>
      <c r="O697" s="5" t="s">
        <v>453</v>
      </c>
      <c r="P697" s="5" t="s">
        <v>671</v>
      </c>
      <c r="Q697" s="41"/>
    </row>
    <row r="698" spans="1:17" ht="74.25" customHeight="1" x14ac:dyDescent="0.25">
      <c r="A698" s="45"/>
      <c r="B698" s="43"/>
      <c r="C698" s="41"/>
      <c r="D698" s="35">
        <f t="shared" si="97"/>
        <v>4161.3</v>
      </c>
      <c r="E698" s="37">
        <v>296</v>
      </c>
      <c r="F698" s="37">
        <v>305.8</v>
      </c>
      <c r="G698" s="37">
        <v>311</v>
      </c>
      <c r="H698" s="37">
        <v>334.7</v>
      </c>
      <c r="I698" s="37">
        <v>348.1</v>
      </c>
      <c r="J698" s="37">
        <v>377.9</v>
      </c>
      <c r="K698" s="37">
        <v>473.3</v>
      </c>
      <c r="L698" s="37">
        <v>571.5</v>
      </c>
      <c r="M698" s="37">
        <v>571.5</v>
      </c>
      <c r="N698" s="37">
        <v>571.5</v>
      </c>
      <c r="O698" s="5" t="s">
        <v>453</v>
      </c>
      <c r="P698" s="5" t="s">
        <v>16</v>
      </c>
      <c r="Q698" s="41"/>
    </row>
    <row r="699" spans="1:17" ht="74.25" customHeight="1" x14ac:dyDescent="0.25">
      <c r="A699" s="45"/>
      <c r="B699" s="43"/>
      <c r="C699" s="41"/>
      <c r="D699" s="35">
        <f t="shared" si="97"/>
        <v>4161.3</v>
      </c>
      <c r="E699" s="37">
        <v>296</v>
      </c>
      <c r="F699" s="37">
        <v>305.8</v>
      </c>
      <c r="G699" s="37">
        <v>311</v>
      </c>
      <c r="H699" s="37">
        <v>334.7</v>
      </c>
      <c r="I699" s="37">
        <v>348.1</v>
      </c>
      <c r="J699" s="37">
        <v>377.9</v>
      </c>
      <c r="K699" s="37">
        <v>473.3</v>
      </c>
      <c r="L699" s="37">
        <v>571.5</v>
      </c>
      <c r="M699" s="37">
        <v>571.5</v>
      </c>
      <c r="N699" s="37">
        <v>571.5</v>
      </c>
      <c r="O699" s="5" t="s">
        <v>453</v>
      </c>
      <c r="P699" s="5" t="s">
        <v>4</v>
      </c>
      <c r="Q699" s="41"/>
    </row>
    <row r="700" spans="1:17" ht="74.25" customHeight="1" x14ac:dyDescent="0.25">
      <c r="A700" s="45"/>
      <c r="B700" s="43"/>
      <c r="C700" s="41"/>
      <c r="D700" s="35">
        <f t="shared" si="97"/>
        <v>4161.3</v>
      </c>
      <c r="E700" s="37">
        <v>296</v>
      </c>
      <c r="F700" s="37">
        <v>305.8</v>
      </c>
      <c r="G700" s="37">
        <v>311</v>
      </c>
      <c r="H700" s="37">
        <v>334.7</v>
      </c>
      <c r="I700" s="37">
        <v>348.1</v>
      </c>
      <c r="J700" s="37">
        <v>377.9</v>
      </c>
      <c r="K700" s="37">
        <v>473.3</v>
      </c>
      <c r="L700" s="37">
        <v>571.5</v>
      </c>
      <c r="M700" s="37">
        <v>571.5</v>
      </c>
      <c r="N700" s="37">
        <v>571.5</v>
      </c>
      <c r="O700" s="5" t="s">
        <v>453</v>
      </c>
      <c r="P700" s="5" t="s">
        <v>5</v>
      </c>
      <c r="Q700" s="41"/>
    </row>
    <row r="701" spans="1:17" ht="74.25" customHeight="1" x14ac:dyDescent="0.25">
      <c r="A701" s="45" t="s">
        <v>131</v>
      </c>
      <c r="B701" s="43" t="s">
        <v>44</v>
      </c>
      <c r="C701" s="41" t="s">
        <v>20</v>
      </c>
      <c r="D701" s="35">
        <f t="shared" si="97"/>
        <v>12483.3</v>
      </c>
      <c r="E701" s="37">
        <f t="shared" ref="E701:N701" si="99">E702+E703+E704</f>
        <v>888</v>
      </c>
      <c r="F701" s="37">
        <f t="shared" si="99"/>
        <v>917.40000000000009</v>
      </c>
      <c r="G701" s="37">
        <f t="shared" si="99"/>
        <v>933</v>
      </c>
      <c r="H701" s="37">
        <f t="shared" si="99"/>
        <v>1004.0999999999999</v>
      </c>
      <c r="I701" s="37">
        <f t="shared" si="99"/>
        <v>1044.3</v>
      </c>
      <c r="J701" s="37">
        <f t="shared" si="99"/>
        <v>1133.6999999999998</v>
      </c>
      <c r="K701" s="37">
        <f t="shared" si="99"/>
        <v>1419.9</v>
      </c>
      <c r="L701" s="37">
        <f t="shared" si="99"/>
        <v>1714.3000000000002</v>
      </c>
      <c r="M701" s="37">
        <f t="shared" si="99"/>
        <v>1714.3</v>
      </c>
      <c r="N701" s="37">
        <f t="shared" si="99"/>
        <v>1714.3</v>
      </c>
      <c r="O701" s="5" t="s">
        <v>453</v>
      </c>
      <c r="P701" s="5" t="s">
        <v>671</v>
      </c>
      <c r="Q701" s="41"/>
    </row>
    <row r="702" spans="1:17" ht="74.25" customHeight="1" x14ac:dyDescent="0.25">
      <c r="A702" s="45"/>
      <c r="B702" s="43"/>
      <c r="C702" s="41"/>
      <c r="D702" s="35">
        <f t="shared" si="97"/>
        <v>4185.2</v>
      </c>
      <c r="E702" s="37">
        <v>296</v>
      </c>
      <c r="F702" s="37">
        <v>305.8</v>
      </c>
      <c r="G702" s="37">
        <v>311</v>
      </c>
      <c r="H702" s="37">
        <v>334.7</v>
      </c>
      <c r="I702" s="37">
        <v>372.2</v>
      </c>
      <c r="J702" s="37">
        <v>377.9</v>
      </c>
      <c r="K702" s="37">
        <v>473.3</v>
      </c>
      <c r="L702" s="37">
        <v>571.5</v>
      </c>
      <c r="M702" s="37">
        <v>571.4</v>
      </c>
      <c r="N702" s="37">
        <v>571.4</v>
      </c>
      <c r="O702" s="5" t="s">
        <v>453</v>
      </c>
      <c r="P702" s="5" t="s">
        <v>16</v>
      </c>
      <c r="Q702" s="41"/>
    </row>
    <row r="703" spans="1:17" ht="74.25" customHeight="1" x14ac:dyDescent="0.25">
      <c r="A703" s="45"/>
      <c r="B703" s="43"/>
      <c r="C703" s="41"/>
      <c r="D703" s="35">
        <f t="shared" si="97"/>
        <v>4115.1000000000004</v>
      </c>
      <c r="E703" s="37">
        <v>296</v>
      </c>
      <c r="F703" s="37">
        <v>305.8</v>
      </c>
      <c r="G703" s="37">
        <v>311</v>
      </c>
      <c r="H703" s="37">
        <v>334.7</v>
      </c>
      <c r="I703" s="37">
        <v>302.2</v>
      </c>
      <c r="J703" s="37">
        <v>377.9</v>
      </c>
      <c r="K703" s="37">
        <v>473.3</v>
      </c>
      <c r="L703" s="37">
        <v>571.4</v>
      </c>
      <c r="M703" s="37">
        <v>571.4</v>
      </c>
      <c r="N703" s="37">
        <v>571.4</v>
      </c>
      <c r="O703" s="5" t="s">
        <v>453</v>
      </c>
      <c r="P703" s="5" t="s">
        <v>4</v>
      </c>
      <c r="Q703" s="41"/>
    </row>
    <row r="704" spans="1:17" ht="74.25" customHeight="1" x14ac:dyDescent="0.25">
      <c r="A704" s="45"/>
      <c r="B704" s="43"/>
      <c r="C704" s="41"/>
      <c r="D704" s="35">
        <f t="shared" si="97"/>
        <v>4183</v>
      </c>
      <c r="E704" s="37">
        <v>296</v>
      </c>
      <c r="F704" s="37">
        <v>305.8</v>
      </c>
      <c r="G704" s="37">
        <v>311</v>
      </c>
      <c r="H704" s="37">
        <v>334.7</v>
      </c>
      <c r="I704" s="37">
        <v>369.9</v>
      </c>
      <c r="J704" s="37">
        <v>377.9</v>
      </c>
      <c r="K704" s="37">
        <v>473.3</v>
      </c>
      <c r="L704" s="37">
        <v>571.4</v>
      </c>
      <c r="M704" s="37">
        <v>571.5</v>
      </c>
      <c r="N704" s="37">
        <v>571.5</v>
      </c>
      <c r="O704" s="5" t="s">
        <v>453</v>
      </c>
      <c r="P704" s="5" t="s">
        <v>5</v>
      </c>
      <c r="Q704" s="41"/>
    </row>
    <row r="705" spans="1:17" ht="74.25" customHeight="1" x14ac:dyDescent="0.25">
      <c r="A705" s="45" t="s">
        <v>132</v>
      </c>
      <c r="B705" s="43" t="s">
        <v>214</v>
      </c>
      <c r="C705" s="41" t="s">
        <v>27</v>
      </c>
      <c r="D705" s="35">
        <f t="shared" si="97"/>
        <v>198304.8</v>
      </c>
      <c r="E705" s="37">
        <f t="shared" ref="E705:N705" si="100">E706+E707+E708</f>
        <v>17595.900000000001</v>
      </c>
      <c r="F705" s="37">
        <f t="shared" si="100"/>
        <v>18978.5</v>
      </c>
      <c r="G705" s="37">
        <f t="shared" si="100"/>
        <v>13190.6</v>
      </c>
      <c r="H705" s="37">
        <f t="shared" si="100"/>
        <v>13189</v>
      </c>
      <c r="I705" s="37">
        <f t="shared" si="100"/>
        <v>13707</v>
      </c>
      <c r="J705" s="37">
        <f t="shared" si="100"/>
        <v>15983.599999999999</v>
      </c>
      <c r="K705" s="37">
        <f t="shared" si="100"/>
        <v>25460.300000000003</v>
      </c>
      <c r="L705" s="37">
        <f t="shared" si="100"/>
        <v>26733.299999999996</v>
      </c>
      <c r="M705" s="37">
        <f t="shared" si="100"/>
        <v>26733.299999999996</v>
      </c>
      <c r="N705" s="37">
        <f t="shared" si="100"/>
        <v>26733.299999999996</v>
      </c>
      <c r="O705" s="5" t="s">
        <v>453</v>
      </c>
      <c r="P705" s="5" t="s">
        <v>671</v>
      </c>
      <c r="Q705" s="41"/>
    </row>
    <row r="706" spans="1:17" ht="74.25" customHeight="1" x14ac:dyDescent="0.25">
      <c r="A706" s="45"/>
      <c r="B706" s="43"/>
      <c r="C706" s="41"/>
      <c r="D706" s="35">
        <f t="shared" si="97"/>
        <v>117688.90000000001</v>
      </c>
      <c r="E706" s="37">
        <v>10594.2</v>
      </c>
      <c r="F706" s="37">
        <v>11464</v>
      </c>
      <c r="G706" s="37">
        <v>8096.5</v>
      </c>
      <c r="H706" s="37">
        <v>8522</v>
      </c>
      <c r="I706" s="37">
        <v>8857.1</v>
      </c>
      <c r="J706" s="37">
        <v>10386</v>
      </c>
      <c r="K706" s="37">
        <v>14402.2</v>
      </c>
      <c r="L706" s="37">
        <v>15122.3</v>
      </c>
      <c r="M706" s="37">
        <v>15122.3</v>
      </c>
      <c r="N706" s="37">
        <v>15122.3</v>
      </c>
      <c r="O706" s="5" t="s">
        <v>453</v>
      </c>
      <c r="P706" s="5" t="s">
        <v>16</v>
      </c>
      <c r="Q706" s="41"/>
    </row>
    <row r="707" spans="1:17" ht="74.25" customHeight="1" x14ac:dyDescent="0.25">
      <c r="A707" s="45"/>
      <c r="B707" s="43"/>
      <c r="C707" s="41"/>
      <c r="D707" s="35">
        <f t="shared" si="97"/>
        <v>27731.699999999997</v>
      </c>
      <c r="E707" s="37">
        <v>2409.3000000000002</v>
      </c>
      <c r="F707" s="37">
        <v>2589</v>
      </c>
      <c r="G707" s="37">
        <v>1760.1</v>
      </c>
      <c r="H707" s="37">
        <v>1700</v>
      </c>
      <c r="I707" s="37">
        <v>1766.6</v>
      </c>
      <c r="J707" s="37">
        <v>1894.4</v>
      </c>
      <c r="K707" s="37">
        <v>3762</v>
      </c>
      <c r="L707" s="37">
        <v>3950.1</v>
      </c>
      <c r="M707" s="37">
        <v>3950.1</v>
      </c>
      <c r="N707" s="37">
        <v>3950.1</v>
      </c>
      <c r="O707" s="5" t="s">
        <v>453</v>
      </c>
      <c r="P707" s="5" t="s">
        <v>4</v>
      </c>
      <c r="Q707" s="41"/>
    </row>
    <row r="708" spans="1:17" ht="74.25" customHeight="1" x14ac:dyDescent="0.25">
      <c r="A708" s="45"/>
      <c r="B708" s="43"/>
      <c r="C708" s="41"/>
      <c r="D708" s="35">
        <f t="shared" si="97"/>
        <v>52884.200000000004</v>
      </c>
      <c r="E708" s="37">
        <v>4592.3999999999996</v>
      </c>
      <c r="F708" s="37">
        <v>4925.5</v>
      </c>
      <c r="G708" s="37">
        <v>3334</v>
      </c>
      <c r="H708" s="37">
        <v>2967</v>
      </c>
      <c r="I708" s="37">
        <v>3083.3</v>
      </c>
      <c r="J708" s="37">
        <v>3703.2</v>
      </c>
      <c r="K708" s="37">
        <v>7296.1</v>
      </c>
      <c r="L708" s="37">
        <v>7660.9</v>
      </c>
      <c r="M708" s="37">
        <v>7660.9</v>
      </c>
      <c r="N708" s="37">
        <v>7660.9</v>
      </c>
      <c r="O708" s="5" t="s">
        <v>453</v>
      </c>
      <c r="P708" s="5" t="s">
        <v>5</v>
      </c>
      <c r="Q708" s="41"/>
    </row>
    <row r="709" spans="1:17" ht="183" customHeight="1" x14ac:dyDescent="0.25">
      <c r="A709" s="23" t="s">
        <v>133</v>
      </c>
      <c r="B709" s="18" t="s">
        <v>45</v>
      </c>
      <c r="C709" s="5" t="s">
        <v>1</v>
      </c>
      <c r="D709" s="35">
        <f t="shared" si="97"/>
        <v>900115.9</v>
      </c>
      <c r="E709" s="37">
        <v>58115</v>
      </c>
      <c r="F709" s="37">
        <v>66315.600000000006</v>
      </c>
      <c r="G709" s="37">
        <v>76973.7</v>
      </c>
      <c r="H709" s="37">
        <v>82883.399999999994</v>
      </c>
      <c r="I709" s="37">
        <v>92894.9</v>
      </c>
      <c r="J709" s="37">
        <v>92730.7</v>
      </c>
      <c r="K709" s="37">
        <v>101744.3</v>
      </c>
      <c r="L709" s="37">
        <v>104460.4</v>
      </c>
      <c r="M709" s="37">
        <v>110998.9</v>
      </c>
      <c r="N709" s="37">
        <v>112999</v>
      </c>
      <c r="O709" s="5" t="s">
        <v>453</v>
      </c>
      <c r="P709" s="5" t="s">
        <v>47</v>
      </c>
      <c r="Q709" s="41"/>
    </row>
    <row r="710" spans="1:17" ht="74.25" customHeight="1" x14ac:dyDescent="0.25">
      <c r="A710" s="42" t="s">
        <v>142</v>
      </c>
      <c r="B710" s="43" t="s">
        <v>215</v>
      </c>
      <c r="C710" s="41" t="s">
        <v>1</v>
      </c>
      <c r="D710" s="35">
        <f t="shared" si="97"/>
        <v>349.4</v>
      </c>
      <c r="E710" s="35">
        <f>E711+E712+E713+E715</f>
        <v>95.199999999999989</v>
      </c>
      <c r="F710" s="35">
        <f>F711+F712+F713+F715</f>
        <v>154.80000000000001</v>
      </c>
      <c r="G710" s="35">
        <f>G711+G712+G713+G715</f>
        <v>99.4</v>
      </c>
      <c r="H710" s="35">
        <v>0</v>
      </c>
      <c r="I710" s="35">
        <f t="shared" ref="I710:M710" si="101">I711+I712+I713+I715</f>
        <v>0</v>
      </c>
      <c r="J710" s="35">
        <f t="shared" si="101"/>
        <v>0</v>
      </c>
      <c r="K710" s="35">
        <f t="shared" si="101"/>
        <v>0</v>
      </c>
      <c r="L710" s="35">
        <f t="shared" si="101"/>
        <v>0</v>
      </c>
      <c r="M710" s="35">
        <f t="shared" si="101"/>
        <v>0</v>
      </c>
      <c r="N710" s="35">
        <v>0</v>
      </c>
      <c r="O710" s="5" t="s">
        <v>266</v>
      </c>
      <c r="P710" s="5" t="s">
        <v>38</v>
      </c>
      <c r="Q710" s="5"/>
    </row>
    <row r="711" spans="1:17" ht="74.25" customHeight="1" x14ac:dyDescent="0.25">
      <c r="A711" s="42"/>
      <c r="B711" s="43"/>
      <c r="C711" s="41"/>
      <c r="D711" s="35">
        <f t="shared" si="97"/>
        <v>177.10000000000002</v>
      </c>
      <c r="E711" s="37">
        <v>56.4</v>
      </c>
      <c r="F711" s="37">
        <v>78.5</v>
      </c>
      <c r="G711" s="37">
        <v>42.2</v>
      </c>
      <c r="H711" s="37">
        <v>0</v>
      </c>
      <c r="I711" s="37">
        <v>0</v>
      </c>
      <c r="J711" s="37">
        <v>0</v>
      </c>
      <c r="K711" s="37">
        <v>0</v>
      </c>
      <c r="L711" s="37">
        <v>0</v>
      </c>
      <c r="M711" s="37">
        <v>0</v>
      </c>
      <c r="N711" s="37">
        <v>0</v>
      </c>
      <c r="O711" s="5" t="s">
        <v>266</v>
      </c>
      <c r="P711" s="5" t="s">
        <v>16</v>
      </c>
      <c r="Q711" s="5"/>
    </row>
    <row r="712" spans="1:17" ht="74.25" customHeight="1" x14ac:dyDescent="0.25">
      <c r="A712" s="42"/>
      <c r="B712" s="43"/>
      <c r="C712" s="41"/>
      <c r="D712" s="35">
        <f t="shared" si="97"/>
        <v>67.599999999999994</v>
      </c>
      <c r="E712" s="37">
        <v>14.4</v>
      </c>
      <c r="F712" s="37">
        <v>24.6</v>
      </c>
      <c r="G712" s="37">
        <v>28.6</v>
      </c>
      <c r="H712" s="37">
        <v>0</v>
      </c>
      <c r="I712" s="37">
        <v>0</v>
      </c>
      <c r="J712" s="37">
        <v>0</v>
      </c>
      <c r="K712" s="37">
        <v>0</v>
      </c>
      <c r="L712" s="37">
        <v>0</v>
      </c>
      <c r="M712" s="37">
        <v>0</v>
      </c>
      <c r="N712" s="37">
        <v>0</v>
      </c>
      <c r="O712" s="5" t="s">
        <v>266</v>
      </c>
      <c r="P712" s="5" t="s">
        <v>4</v>
      </c>
      <c r="Q712" s="5"/>
    </row>
    <row r="713" spans="1:17" ht="74.25" customHeight="1" x14ac:dyDescent="0.25">
      <c r="A713" s="42"/>
      <c r="B713" s="43"/>
      <c r="C713" s="41"/>
      <c r="D713" s="35">
        <f t="shared" si="97"/>
        <v>104.69999999999999</v>
      </c>
      <c r="E713" s="37">
        <v>24.4</v>
      </c>
      <c r="F713" s="37">
        <v>51.7</v>
      </c>
      <c r="G713" s="37">
        <v>28.6</v>
      </c>
      <c r="H713" s="37">
        <v>0</v>
      </c>
      <c r="I713" s="37">
        <v>0</v>
      </c>
      <c r="J713" s="37">
        <v>0</v>
      </c>
      <c r="K713" s="37">
        <v>0</v>
      </c>
      <c r="L713" s="37">
        <v>0</v>
      </c>
      <c r="M713" s="37">
        <v>0</v>
      </c>
      <c r="N713" s="37">
        <v>0</v>
      </c>
      <c r="O713" s="5" t="s">
        <v>266</v>
      </c>
      <c r="P713" s="5" t="s">
        <v>5</v>
      </c>
      <c r="Q713" s="5"/>
    </row>
    <row r="714" spans="1:17" ht="74.25" customHeight="1" x14ac:dyDescent="0.25">
      <c r="A714" s="42"/>
      <c r="B714" s="43"/>
      <c r="C714" s="41" t="s">
        <v>27</v>
      </c>
      <c r="D714" s="35">
        <f t="shared" si="97"/>
        <v>1042.3</v>
      </c>
      <c r="E714" s="35">
        <f t="shared" ref="E714:I714" si="102">E715+E716+E717+E718</f>
        <v>0</v>
      </c>
      <c r="F714" s="35">
        <f t="shared" si="102"/>
        <v>0</v>
      </c>
      <c r="G714" s="35">
        <f t="shared" si="102"/>
        <v>0</v>
      </c>
      <c r="H714" s="35">
        <f>H715+H716+H717+H718</f>
        <v>770.59999999999991</v>
      </c>
      <c r="I714" s="35">
        <f t="shared" si="102"/>
        <v>0</v>
      </c>
      <c r="J714" s="35">
        <f>J715+J716+J717+J718</f>
        <v>32.6</v>
      </c>
      <c r="K714" s="35">
        <f>K715+K716+K717+K718</f>
        <v>33.6</v>
      </c>
      <c r="L714" s="35">
        <f>L715+L716+L717+L718</f>
        <v>205.5</v>
      </c>
      <c r="M714" s="35">
        <f t="shared" ref="M714" si="103">M715+M716+M717+M718</f>
        <v>0</v>
      </c>
      <c r="N714" s="35">
        <v>0</v>
      </c>
      <c r="O714" s="5" t="s">
        <v>519</v>
      </c>
      <c r="P714" s="5" t="s">
        <v>676</v>
      </c>
      <c r="Q714" s="5"/>
    </row>
    <row r="715" spans="1:17" ht="74.25" customHeight="1" x14ac:dyDescent="0.25">
      <c r="A715" s="42"/>
      <c r="B715" s="43"/>
      <c r="C715" s="41"/>
      <c r="D715" s="35">
        <f t="shared" si="97"/>
        <v>29.9</v>
      </c>
      <c r="E715" s="37">
        <v>0</v>
      </c>
      <c r="F715" s="37">
        <v>0</v>
      </c>
      <c r="G715" s="37">
        <v>0</v>
      </c>
      <c r="H715" s="37">
        <v>29.9</v>
      </c>
      <c r="I715" s="37">
        <v>0</v>
      </c>
      <c r="J715" s="37">
        <v>0</v>
      </c>
      <c r="K715" s="37">
        <v>0</v>
      </c>
      <c r="L715" s="37">
        <v>0</v>
      </c>
      <c r="M715" s="37">
        <v>0</v>
      </c>
      <c r="N715" s="37">
        <v>0</v>
      </c>
      <c r="O715" s="5">
        <v>2022</v>
      </c>
      <c r="P715" s="5" t="s">
        <v>17</v>
      </c>
      <c r="Q715" s="5"/>
    </row>
    <row r="716" spans="1:17" ht="74.25" customHeight="1" x14ac:dyDescent="0.25">
      <c r="A716" s="42"/>
      <c r="B716" s="43"/>
      <c r="C716" s="41"/>
      <c r="D716" s="35">
        <f t="shared" si="97"/>
        <v>511</v>
      </c>
      <c r="E716" s="37">
        <v>0</v>
      </c>
      <c r="F716" s="37">
        <v>0</v>
      </c>
      <c r="G716" s="37">
        <v>0</v>
      </c>
      <c r="H716" s="37">
        <v>393.5</v>
      </c>
      <c r="I716" s="37">
        <v>0</v>
      </c>
      <c r="J716" s="37">
        <v>14.2</v>
      </c>
      <c r="K716" s="37">
        <v>14.5</v>
      </c>
      <c r="L716" s="37">
        <v>88.8</v>
      </c>
      <c r="M716" s="37">
        <v>0</v>
      </c>
      <c r="N716" s="37">
        <v>0</v>
      </c>
      <c r="O716" s="5" t="s">
        <v>519</v>
      </c>
      <c r="P716" s="5" t="s">
        <v>16</v>
      </c>
      <c r="Q716" s="5"/>
    </row>
    <row r="717" spans="1:17" ht="74.25" customHeight="1" x14ac:dyDescent="0.25">
      <c r="A717" s="42"/>
      <c r="B717" s="43"/>
      <c r="C717" s="41"/>
      <c r="D717" s="35">
        <f t="shared" si="97"/>
        <v>175.7</v>
      </c>
      <c r="E717" s="37">
        <v>0</v>
      </c>
      <c r="F717" s="37">
        <v>0</v>
      </c>
      <c r="G717" s="37">
        <v>0</v>
      </c>
      <c r="H717" s="37">
        <v>112.5</v>
      </c>
      <c r="I717" s="37">
        <v>0</v>
      </c>
      <c r="J717" s="37">
        <v>7.5</v>
      </c>
      <c r="K717" s="37">
        <v>7.8</v>
      </c>
      <c r="L717" s="37">
        <v>47.9</v>
      </c>
      <c r="M717" s="37">
        <v>0</v>
      </c>
      <c r="N717" s="37">
        <v>0</v>
      </c>
      <c r="O717" s="5" t="s">
        <v>519</v>
      </c>
      <c r="P717" s="5" t="s">
        <v>4</v>
      </c>
      <c r="Q717" s="5"/>
    </row>
    <row r="718" spans="1:17" ht="74.25" customHeight="1" x14ac:dyDescent="0.25">
      <c r="A718" s="42"/>
      <c r="B718" s="43"/>
      <c r="C718" s="41"/>
      <c r="D718" s="35">
        <f t="shared" si="97"/>
        <v>325.7</v>
      </c>
      <c r="E718" s="37">
        <v>0</v>
      </c>
      <c r="F718" s="37">
        <v>0</v>
      </c>
      <c r="G718" s="37">
        <v>0</v>
      </c>
      <c r="H718" s="37">
        <v>234.7</v>
      </c>
      <c r="I718" s="37">
        <v>0</v>
      </c>
      <c r="J718" s="37">
        <v>10.9</v>
      </c>
      <c r="K718" s="37">
        <v>11.3</v>
      </c>
      <c r="L718" s="37">
        <v>68.8</v>
      </c>
      <c r="M718" s="37">
        <v>0</v>
      </c>
      <c r="N718" s="37">
        <v>0</v>
      </c>
      <c r="O718" s="5" t="s">
        <v>519</v>
      </c>
      <c r="P718" s="5" t="s">
        <v>5</v>
      </c>
      <c r="Q718" s="5"/>
    </row>
    <row r="719" spans="1:17" ht="74.25" customHeight="1" x14ac:dyDescent="0.25">
      <c r="A719" s="42" t="s">
        <v>167</v>
      </c>
      <c r="B719" s="43" t="s">
        <v>172</v>
      </c>
      <c r="C719" s="41" t="s">
        <v>168</v>
      </c>
      <c r="D719" s="35">
        <f t="shared" si="97"/>
        <v>7768.5</v>
      </c>
      <c r="E719" s="37">
        <f t="shared" ref="E719:J719" si="104">E720+E721+E722</f>
        <v>0</v>
      </c>
      <c r="F719" s="37">
        <f t="shared" si="104"/>
        <v>0</v>
      </c>
      <c r="G719" s="37">
        <f t="shared" si="104"/>
        <v>7768.5</v>
      </c>
      <c r="H719" s="37">
        <f t="shared" si="104"/>
        <v>0</v>
      </c>
      <c r="I719" s="37">
        <f t="shared" si="104"/>
        <v>0</v>
      </c>
      <c r="J719" s="37">
        <f t="shared" si="104"/>
        <v>0</v>
      </c>
      <c r="K719" s="37">
        <v>0</v>
      </c>
      <c r="L719" s="37">
        <v>0</v>
      </c>
      <c r="M719" s="37">
        <v>0</v>
      </c>
      <c r="N719" s="37">
        <v>0</v>
      </c>
      <c r="O719" s="5">
        <v>2021</v>
      </c>
      <c r="P719" s="5" t="s">
        <v>38</v>
      </c>
      <c r="Q719" s="5"/>
    </row>
    <row r="720" spans="1:17" ht="74.25" customHeight="1" x14ac:dyDescent="0.25">
      <c r="A720" s="42"/>
      <c r="B720" s="43"/>
      <c r="C720" s="41"/>
      <c r="D720" s="35">
        <f t="shared" si="97"/>
        <v>3726</v>
      </c>
      <c r="E720" s="37">
        <v>0</v>
      </c>
      <c r="F720" s="37">
        <v>0</v>
      </c>
      <c r="G720" s="37">
        <v>3726</v>
      </c>
      <c r="H720" s="37">
        <v>0</v>
      </c>
      <c r="I720" s="37">
        <v>0</v>
      </c>
      <c r="J720" s="37">
        <v>0</v>
      </c>
      <c r="K720" s="37">
        <v>0</v>
      </c>
      <c r="L720" s="37">
        <v>0</v>
      </c>
      <c r="M720" s="37">
        <v>0</v>
      </c>
      <c r="N720" s="37">
        <v>0</v>
      </c>
      <c r="O720" s="5">
        <v>2021</v>
      </c>
      <c r="P720" s="5" t="s">
        <v>16</v>
      </c>
      <c r="Q720" s="5"/>
    </row>
    <row r="721" spans="1:17" ht="74.25" customHeight="1" x14ac:dyDescent="0.25">
      <c r="A721" s="42"/>
      <c r="B721" s="43"/>
      <c r="C721" s="41"/>
      <c r="D721" s="35">
        <f t="shared" si="97"/>
        <v>1068.5</v>
      </c>
      <c r="E721" s="37">
        <v>0</v>
      </c>
      <c r="F721" s="37">
        <v>0</v>
      </c>
      <c r="G721" s="37">
        <v>1068.5</v>
      </c>
      <c r="H721" s="37">
        <v>0</v>
      </c>
      <c r="I721" s="37">
        <v>0</v>
      </c>
      <c r="J721" s="37">
        <v>0</v>
      </c>
      <c r="K721" s="37">
        <v>0</v>
      </c>
      <c r="L721" s="37">
        <v>0</v>
      </c>
      <c r="M721" s="37">
        <v>0</v>
      </c>
      <c r="N721" s="37">
        <v>0</v>
      </c>
      <c r="O721" s="5">
        <v>2021</v>
      </c>
      <c r="P721" s="5" t="s">
        <v>4</v>
      </c>
      <c r="Q721" s="5"/>
    </row>
    <row r="722" spans="1:17" ht="74.25" customHeight="1" x14ac:dyDescent="0.25">
      <c r="A722" s="42"/>
      <c r="B722" s="43"/>
      <c r="C722" s="41"/>
      <c r="D722" s="35">
        <f>E722+F722+G722+H722+I722+J722+K722+L722+M722+N722</f>
        <v>2974</v>
      </c>
      <c r="E722" s="37">
        <v>0</v>
      </c>
      <c r="F722" s="37">
        <v>0</v>
      </c>
      <c r="G722" s="37">
        <v>2974</v>
      </c>
      <c r="H722" s="37">
        <v>0</v>
      </c>
      <c r="I722" s="37">
        <v>0</v>
      </c>
      <c r="J722" s="37">
        <v>0</v>
      </c>
      <c r="K722" s="37">
        <v>0</v>
      </c>
      <c r="L722" s="37">
        <v>0</v>
      </c>
      <c r="M722" s="37">
        <v>0</v>
      </c>
      <c r="N722" s="37">
        <v>0</v>
      </c>
      <c r="O722" s="5">
        <v>2021</v>
      </c>
      <c r="P722" s="5" t="s">
        <v>5</v>
      </c>
      <c r="Q722" s="5"/>
    </row>
    <row r="723" spans="1:17" ht="74.25" customHeight="1" x14ac:dyDescent="0.25">
      <c r="A723" s="40" t="s">
        <v>141</v>
      </c>
      <c r="B723" s="40"/>
      <c r="C723" s="4"/>
      <c r="D723" s="35">
        <f t="shared" ref="D723:D729" si="105">E723+F723+G723+H723+I723+J723+K723+L723+M723+N723</f>
        <v>3255149.4799999995</v>
      </c>
      <c r="E723" s="35">
        <f t="shared" ref="E723:I723" si="106">E686</f>
        <v>218387</v>
      </c>
      <c r="F723" s="35">
        <f t="shared" si="106"/>
        <v>231143.69999999998</v>
      </c>
      <c r="G723" s="35">
        <f t="shared" si="106"/>
        <v>279996.00000000006</v>
      </c>
      <c r="H723" s="35">
        <f t="shared" si="106"/>
        <v>325616.29999999993</v>
      </c>
      <c r="I723" s="35">
        <f t="shared" si="106"/>
        <v>344067.59999999992</v>
      </c>
      <c r="J723" s="35">
        <f>J686</f>
        <v>343677.77999999997</v>
      </c>
      <c r="K723" s="35">
        <f>K686</f>
        <v>381515.5</v>
      </c>
      <c r="L723" s="35">
        <f>L686</f>
        <v>371921.79999999993</v>
      </c>
      <c r="M723" s="35">
        <f>M686</f>
        <v>378226.79999999993</v>
      </c>
      <c r="N723" s="35">
        <f>N686</f>
        <v>380596.99999999994</v>
      </c>
      <c r="O723" s="4"/>
      <c r="P723" s="4"/>
      <c r="Q723" s="4"/>
    </row>
    <row r="724" spans="1:17" ht="74.25" customHeight="1" x14ac:dyDescent="0.25">
      <c r="A724" s="40" t="s">
        <v>64</v>
      </c>
      <c r="B724" s="40"/>
      <c r="C724" s="4"/>
      <c r="D724" s="35">
        <f t="shared" si="105"/>
        <v>4681936.38</v>
      </c>
      <c r="E724" s="35">
        <f>E337+E563+E599+E630+E651+E684+E670+E723</f>
        <v>274061.5</v>
      </c>
      <c r="F724" s="35">
        <v>314329.5</v>
      </c>
      <c r="G724" s="35">
        <v>403069.3</v>
      </c>
      <c r="H724" s="35">
        <v>468017.4</v>
      </c>
      <c r="I724" s="35">
        <f t="shared" ref="I724:N724" si="107">I337+I563+I599+I630+I651+I684+I670+I723</f>
        <v>486652.39999999991</v>
      </c>
      <c r="J724" s="35">
        <f t="shared" si="107"/>
        <v>525285.87999999989</v>
      </c>
      <c r="K724" s="35">
        <f t="shared" si="107"/>
        <v>543787.5</v>
      </c>
      <c r="L724" s="35">
        <f t="shared" si="107"/>
        <v>552837.79999999993</v>
      </c>
      <c r="M724" s="35">
        <f t="shared" si="107"/>
        <v>542136.09999999986</v>
      </c>
      <c r="N724" s="35">
        <f t="shared" si="107"/>
        <v>571758.99999999988</v>
      </c>
      <c r="O724" s="10"/>
      <c r="P724" s="4"/>
      <c r="Q724" s="4"/>
    </row>
    <row r="725" spans="1:17" ht="74.25" customHeight="1" x14ac:dyDescent="0.25">
      <c r="A725" s="25" t="s">
        <v>33</v>
      </c>
      <c r="B725" s="25"/>
      <c r="C725" s="7"/>
      <c r="D725" s="35">
        <f t="shared" si="105"/>
        <v>4681936.38</v>
      </c>
      <c r="E725" s="35">
        <f t="shared" ref="E725:I725" si="108">E724</f>
        <v>274061.5</v>
      </c>
      <c r="F725" s="35">
        <f t="shared" si="108"/>
        <v>314329.5</v>
      </c>
      <c r="G725" s="35">
        <f t="shared" si="108"/>
        <v>403069.3</v>
      </c>
      <c r="H725" s="35">
        <f t="shared" si="108"/>
        <v>468017.4</v>
      </c>
      <c r="I725" s="35">
        <f t="shared" si="108"/>
        <v>486652.39999999991</v>
      </c>
      <c r="J725" s="35">
        <f>J724</f>
        <v>525285.87999999989</v>
      </c>
      <c r="K725" s="35">
        <f>K724</f>
        <v>543787.5</v>
      </c>
      <c r="L725" s="35">
        <f t="shared" ref="L725:M725" si="109">L724</f>
        <v>552837.79999999993</v>
      </c>
      <c r="M725" s="35">
        <f t="shared" si="109"/>
        <v>542136.09999999986</v>
      </c>
      <c r="N725" s="35">
        <f t="shared" ref="N725" si="110">N724</f>
        <v>571758.99999999988</v>
      </c>
      <c r="O725" s="10"/>
      <c r="P725" s="7"/>
      <c r="Q725" s="7"/>
    </row>
    <row r="726" spans="1:17" ht="74.25" customHeight="1" x14ac:dyDescent="0.25">
      <c r="A726" s="61" t="s">
        <v>434</v>
      </c>
      <c r="B726" s="61"/>
      <c r="C726" s="5" t="s">
        <v>1</v>
      </c>
      <c r="D726" s="35">
        <f t="shared" si="105"/>
        <v>4420971.58</v>
      </c>
      <c r="E726" s="36">
        <v>252408.2</v>
      </c>
      <c r="F726" s="36">
        <v>291082.2</v>
      </c>
      <c r="G726" s="36">
        <v>377907.3</v>
      </c>
      <c r="H726" s="36">
        <v>449893.8</v>
      </c>
      <c r="I726" s="36">
        <f>I725-I727-I728-I729</f>
        <v>466742.6999999999</v>
      </c>
      <c r="J726" s="36">
        <f>J725-J727-J728-J729</f>
        <v>502704.77999999985</v>
      </c>
      <c r="K726" s="36">
        <f>K725-K727-K728-K729</f>
        <v>510769.3</v>
      </c>
      <c r="L726" s="36">
        <f t="shared" ref="L726" si="111">L725-L727-L728-L729</f>
        <v>520277.59999999986</v>
      </c>
      <c r="M726" s="36">
        <f t="shared" ref="M726:N726" si="112">M725-M727-M728-M729</f>
        <v>509781.39999999985</v>
      </c>
      <c r="N726" s="36">
        <f t="shared" si="112"/>
        <v>539404.29999999981</v>
      </c>
      <c r="O726" s="11"/>
      <c r="P726" s="5"/>
      <c r="Q726" s="9"/>
    </row>
    <row r="727" spans="1:17" ht="74.25" customHeight="1" x14ac:dyDescent="0.25">
      <c r="A727" s="23"/>
      <c r="B727" s="28"/>
      <c r="C727" s="5" t="s">
        <v>27</v>
      </c>
      <c r="D727" s="35">
        <f t="shared" si="105"/>
        <v>213815.69999999995</v>
      </c>
      <c r="E727" s="36">
        <v>17595.8</v>
      </c>
      <c r="F727" s="36">
        <f>F705+F710</f>
        <v>19133.3</v>
      </c>
      <c r="G727" s="36">
        <v>21058.9</v>
      </c>
      <c r="H727" s="36">
        <v>13959.5</v>
      </c>
      <c r="I727" s="36">
        <f>I714+I705+I696+I688+I694</f>
        <v>15652.3</v>
      </c>
      <c r="J727" s="36">
        <f>J714+J705+J688</f>
        <v>18016.199999999997</v>
      </c>
      <c r="K727" s="36">
        <f>K714+K705+K688</f>
        <v>27994.300000000003</v>
      </c>
      <c r="L727" s="36">
        <f>L714+L705+L688</f>
        <v>26938.799999999996</v>
      </c>
      <c r="M727" s="36">
        <f t="shared" ref="M727" si="113">M714+M705+M688</f>
        <v>26733.299999999996</v>
      </c>
      <c r="N727" s="36">
        <f t="shared" ref="N727" si="114">N714+N705+N688</f>
        <v>26733.299999999996</v>
      </c>
      <c r="O727" s="9"/>
      <c r="P727" s="9"/>
      <c r="Q727" s="9"/>
    </row>
    <row r="728" spans="1:17" ht="74.25" customHeight="1" x14ac:dyDescent="0.25">
      <c r="A728" s="23"/>
      <c r="B728" s="28"/>
      <c r="C728" s="5" t="s">
        <v>20</v>
      </c>
      <c r="D728" s="35">
        <f t="shared" si="105"/>
        <v>27029.200000000004</v>
      </c>
      <c r="E728" s="36">
        <f>E649+E689+E697+E701</f>
        <v>2057.5</v>
      </c>
      <c r="F728" s="36">
        <v>2114.1</v>
      </c>
      <c r="G728" s="36">
        <f t="shared" ref="G728:M728" si="115">G649+G689+G697+G701</f>
        <v>2103.1</v>
      </c>
      <c r="H728" s="36">
        <f t="shared" si="115"/>
        <v>2164.1</v>
      </c>
      <c r="I728" s="36">
        <f t="shared" si="115"/>
        <v>2257.4</v>
      </c>
      <c r="J728" s="36">
        <f t="shared" si="115"/>
        <v>2444.8999999999996</v>
      </c>
      <c r="K728" s="36">
        <f>K649+K689+K697+K701</f>
        <v>3023.9</v>
      </c>
      <c r="L728" s="36">
        <f t="shared" si="115"/>
        <v>3621.4</v>
      </c>
      <c r="M728" s="36">
        <f t="shared" si="115"/>
        <v>3621.3999999999996</v>
      </c>
      <c r="N728" s="36">
        <f t="shared" ref="N728" si="116">N649+N689+N697+N701</f>
        <v>3621.3999999999996</v>
      </c>
      <c r="O728" s="9"/>
      <c r="P728" s="9"/>
      <c r="Q728" s="9"/>
    </row>
    <row r="729" spans="1:17" ht="74.25" customHeight="1" x14ac:dyDescent="0.25">
      <c r="A729" s="23"/>
      <c r="B729" s="28"/>
      <c r="C729" s="5" t="s">
        <v>263</v>
      </c>
      <c r="D729" s="35">
        <f t="shared" si="105"/>
        <v>20120</v>
      </c>
      <c r="E729" s="36">
        <v>2000</v>
      </c>
      <c r="F729" s="36">
        <v>2000</v>
      </c>
      <c r="G729" s="36">
        <v>2000</v>
      </c>
      <c r="H729" s="36">
        <v>2000</v>
      </c>
      <c r="I729" s="36">
        <v>2000</v>
      </c>
      <c r="J729" s="36">
        <f>J591</f>
        <v>2120</v>
      </c>
      <c r="K729" s="36">
        <f t="shared" ref="K729:M729" si="117">K591</f>
        <v>2000</v>
      </c>
      <c r="L729" s="36">
        <f t="shared" si="117"/>
        <v>2000</v>
      </c>
      <c r="M729" s="36">
        <f t="shared" si="117"/>
        <v>2000</v>
      </c>
      <c r="N729" s="36">
        <f t="shared" ref="N729" si="118">N591</f>
        <v>2000</v>
      </c>
      <c r="O729" s="9"/>
      <c r="P729" s="9"/>
      <c r="Q729" s="9"/>
    </row>
  </sheetData>
  <autoFilter ref="A5:AI729" xr:uid="{00000000-0009-0000-0000-000001000000}"/>
  <mergeCells count="294">
    <mergeCell ref="D583:D584"/>
    <mergeCell ref="D585:D586"/>
    <mergeCell ref="D587:D588"/>
    <mergeCell ref="D634:D635"/>
    <mergeCell ref="D636:D637"/>
    <mergeCell ref="A93:A94"/>
    <mergeCell ref="B93:B94"/>
    <mergeCell ref="P199:P200"/>
    <mergeCell ref="P660:P661"/>
    <mergeCell ref="B653:B654"/>
    <mergeCell ref="C653:C654"/>
    <mergeCell ref="P588:P589"/>
    <mergeCell ref="C603:C627"/>
    <mergeCell ref="B615:B627"/>
    <mergeCell ref="O581:O582"/>
    <mergeCell ref="P581:P582"/>
    <mergeCell ref="B588:B589"/>
    <mergeCell ref="A599:B599"/>
    <mergeCell ref="A600:Q600"/>
    <mergeCell ref="B603:B614"/>
    <mergeCell ref="A603:A627"/>
    <mergeCell ref="A595:A596"/>
    <mergeCell ref="Q581:Q582"/>
    <mergeCell ref="A394:A422"/>
    <mergeCell ref="J632:J633"/>
    <mergeCell ref="O632:O633"/>
    <mergeCell ref="B642:B645"/>
    <mergeCell ref="C643:C645"/>
    <mergeCell ref="B632:B634"/>
    <mergeCell ref="A632:A636"/>
    <mergeCell ref="A676:A677"/>
    <mergeCell ref="B676:B677"/>
    <mergeCell ref="C676:C677"/>
    <mergeCell ref="B656:B657"/>
    <mergeCell ref="C656:C657"/>
    <mergeCell ref="B659:B660"/>
    <mergeCell ref="C659:C660"/>
    <mergeCell ref="A667:A668"/>
    <mergeCell ref="B667:B668"/>
    <mergeCell ref="C667:C668"/>
    <mergeCell ref="A662:A663"/>
    <mergeCell ref="B662:B663"/>
    <mergeCell ref="C662:C663"/>
    <mergeCell ref="A674:A675"/>
    <mergeCell ref="B674:B675"/>
    <mergeCell ref="C674:C675"/>
    <mergeCell ref="A670:B670"/>
    <mergeCell ref="A671:Q671"/>
    <mergeCell ref="Q647:Q650"/>
    <mergeCell ref="P648:P649"/>
    <mergeCell ref="A651:B651"/>
    <mergeCell ref="A647:A650"/>
    <mergeCell ref="B647:B650"/>
    <mergeCell ref="P632:P633"/>
    <mergeCell ref="C632:C633"/>
    <mergeCell ref="D632:D633"/>
    <mergeCell ref="D638:D639"/>
    <mergeCell ref="G632:G633"/>
    <mergeCell ref="Q632:Q635"/>
    <mergeCell ref="A637:A638"/>
    <mergeCell ref="N632:N633"/>
    <mergeCell ref="E632:E633"/>
    <mergeCell ref="F632:F633"/>
    <mergeCell ref="M632:M633"/>
    <mergeCell ref="A640:A641"/>
    <mergeCell ref="B640:B641"/>
    <mergeCell ref="K632:K633"/>
    <mergeCell ref="L632:L633"/>
    <mergeCell ref="B637:B638"/>
    <mergeCell ref="C637:C638"/>
    <mergeCell ref="H632:H633"/>
    <mergeCell ref="I632:I633"/>
    <mergeCell ref="Q653:Q654"/>
    <mergeCell ref="A672:A673"/>
    <mergeCell ref="B672:B673"/>
    <mergeCell ref="C672:C673"/>
    <mergeCell ref="Q672:Q673"/>
    <mergeCell ref="Q676:Q677"/>
    <mergeCell ref="Q674:Q675"/>
    <mergeCell ref="A656:A658"/>
    <mergeCell ref="Q656:Q657"/>
    <mergeCell ref="A659:A661"/>
    <mergeCell ref="Q659:Q660"/>
    <mergeCell ref="C682:C683"/>
    <mergeCell ref="Q682:Q683"/>
    <mergeCell ref="A678:A679"/>
    <mergeCell ref="B678:B679"/>
    <mergeCell ref="C678:C679"/>
    <mergeCell ref="Q678:Q679"/>
    <mergeCell ref="A680:A681"/>
    <mergeCell ref="B680:B681"/>
    <mergeCell ref="C680:C681"/>
    <mergeCell ref="A631:Q631"/>
    <mergeCell ref="Q640:Q641"/>
    <mergeCell ref="A642:A645"/>
    <mergeCell ref="A685:Q685"/>
    <mergeCell ref="Q686:Q709"/>
    <mergeCell ref="A687:A689"/>
    <mergeCell ref="B687:B689"/>
    <mergeCell ref="A705:A708"/>
    <mergeCell ref="B705:B708"/>
    <mergeCell ref="C705:C708"/>
    <mergeCell ref="P687:P689"/>
    <mergeCell ref="A701:A704"/>
    <mergeCell ref="B701:B704"/>
    <mergeCell ref="C701:C704"/>
    <mergeCell ref="A697:A700"/>
    <mergeCell ref="B697:B700"/>
    <mergeCell ref="C697:C700"/>
    <mergeCell ref="B695:B696"/>
    <mergeCell ref="A695:A696"/>
    <mergeCell ref="A693:A694"/>
    <mergeCell ref="B693:B694"/>
    <mergeCell ref="A684:B684"/>
    <mergeCell ref="A682:A683"/>
    <mergeCell ref="B682:B683"/>
    <mergeCell ref="D581:D582"/>
    <mergeCell ref="E581:E582"/>
    <mergeCell ref="F581:F582"/>
    <mergeCell ref="N581:N582"/>
    <mergeCell ref="B585:B587"/>
    <mergeCell ref="C581:C587"/>
    <mergeCell ref="A726:B726"/>
    <mergeCell ref="A723:B723"/>
    <mergeCell ref="A724:B724"/>
    <mergeCell ref="A719:A722"/>
    <mergeCell ref="B719:B722"/>
    <mergeCell ref="C719:C722"/>
    <mergeCell ref="A710:A718"/>
    <mergeCell ref="B710:B718"/>
    <mergeCell ref="C710:C713"/>
    <mergeCell ref="C714:C718"/>
    <mergeCell ref="A664:A666"/>
    <mergeCell ref="B664:B666"/>
    <mergeCell ref="C664:C666"/>
    <mergeCell ref="B628:B629"/>
    <mergeCell ref="C628:C629"/>
    <mergeCell ref="A628:A629"/>
    <mergeCell ref="A652:Q652"/>
    <mergeCell ref="A630:B630"/>
    <mergeCell ref="A423:A468"/>
    <mergeCell ref="B530:B542"/>
    <mergeCell ref="B449:B468"/>
    <mergeCell ref="C423:C468"/>
    <mergeCell ref="B394:B422"/>
    <mergeCell ref="C394:C422"/>
    <mergeCell ref="Q588:Q589"/>
    <mergeCell ref="A588:A591"/>
    <mergeCell ref="M581:M582"/>
    <mergeCell ref="A578:A580"/>
    <mergeCell ref="C578:C580"/>
    <mergeCell ref="Q578:Q580"/>
    <mergeCell ref="B578:B579"/>
    <mergeCell ref="B581:B584"/>
    <mergeCell ref="K581:K582"/>
    <mergeCell ref="L581:L582"/>
    <mergeCell ref="B590:B591"/>
    <mergeCell ref="P590:P591"/>
    <mergeCell ref="Q590:Q591"/>
    <mergeCell ref="G581:G582"/>
    <mergeCell ref="H581:H582"/>
    <mergeCell ref="I581:I582"/>
    <mergeCell ref="J581:J582"/>
    <mergeCell ref="A581:A587"/>
    <mergeCell ref="Q423:Q448"/>
    <mergeCell ref="Q394:Q422"/>
    <mergeCell ref="B423:B448"/>
    <mergeCell ref="B471:B476"/>
    <mergeCell ref="C470:C529"/>
    <mergeCell ref="B477:B485"/>
    <mergeCell ref="B486:B507"/>
    <mergeCell ref="B508:B529"/>
    <mergeCell ref="C371:C392"/>
    <mergeCell ref="Q371:Q392"/>
    <mergeCell ref="A96:A112"/>
    <mergeCell ref="B96:B112"/>
    <mergeCell ref="Q129:Q139"/>
    <mergeCell ref="B131:B139"/>
    <mergeCell ref="A129:A198"/>
    <mergeCell ref="C129:C139"/>
    <mergeCell ref="Q170:Q173"/>
    <mergeCell ref="M276:M277"/>
    <mergeCell ref="L1:Q1"/>
    <mergeCell ref="L2:Q2"/>
    <mergeCell ref="B193:B196"/>
    <mergeCell ref="C193:C196"/>
    <mergeCell ref="B189:B192"/>
    <mergeCell ref="C189:C192"/>
    <mergeCell ref="B174:B188"/>
    <mergeCell ref="C174:C188"/>
    <mergeCell ref="Q174:Q188"/>
    <mergeCell ref="B170:B173"/>
    <mergeCell ref="C170:C173"/>
    <mergeCell ref="A8:Q8"/>
    <mergeCell ref="C96:C112"/>
    <mergeCell ref="A113:A126"/>
    <mergeCell ref="C10:C37"/>
    <mergeCell ref="B113:B126"/>
    <mergeCell ref="R3:S3"/>
    <mergeCell ref="R30:S30"/>
    <mergeCell ref="R24:S24"/>
    <mergeCell ref="A70:A92"/>
    <mergeCell ref="B70:B92"/>
    <mergeCell ref="C70:C92"/>
    <mergeCell ref="A38:A68"/>
    <mergeCell ref="B38:B68"/>
    <mergeCell ref="C38:C68"/>
    <mergeCell ref="P4:P6"/>
    <mergeCell ref="Q4:Q6"/>
    <mergeCell ref="A4:A6"/>
    <mergeCell ref="B4:B6"/>
    <mergeCell ref="C4:C6"/>
    <mergeCell ref="D4:D5"/>
    <mergeCell ref="O4:O6"/>
    <mergeCell ref="A3:Q3"/>
    <mergeCell ref="E4:L4"/>
    <mergeCell ref="A9:Q9"/>
    <mergeCell ref="A10:A37"/>
    <mergeCell ref="B10:B37"/>
    <mergeCell ref="R15:S15"/>
    <mergeCell ref="B140:B147"/>
    <mergeCell ref="C140:C147"/>
    <mergeCell ref="B148:B165"/>
    <mergeCell ref="C248:C275"/>
    <mergeCell ref="O276:O277"/>
    <mergeCell ref="B201:B222"/>
    <mergeCell ref="C113:C126"/>
    <mergeCell ref="C200:C247"/>
    <mergeCell ref="Q223:Q240"/>
    <mergeCell ref="B235:B240"/>
    <mergeCell ref="B241:B243"/>
    <mergeCell ref="B244:B247"/>
    <mergeCell ref="C148:C165"/>
    <mergeCell ref="Q166:Q169"/>
    <mergeCell ref="B166:B169"/>
    <mergeCell ref="C166:C169"/>
    <mergeCell ref="Q191:Q192"/>
    <mergeCell ref="B197:B198"/>
    <mergeCell ref="B248:B275"/>
    <mergeCell ref="B276:B281"/>
    <mergeCell ref="C276:C281"/>
    <mergeCell ref="D276:D277"/>
    <mergeCell ref="E276:E277"/>
    <mergeCell ref="K276:K277"/>
    <mergeCell ref="B199:B200"/>
    <mergeCell ref="A199:A247"/>
    <mergeCell ref="B223:B234"/>
    <mergeCell ref="A333:A336"/>
    <mergeCell ref="B333:B336"/>
    <mergeCell ref="P276:P277"/>
    <mergeCell ref="A248:A275"/>
    <mergeCell ref="N276:N277"/>
    <mergeCell ref="B371:B392"/>
    <mergeCell ref="C333:C336"/>
    <mergeCell ref="A371:A392"/>
    <mergeCell ref="A337:B337"/>
    <mergeCell ref="B339:B367"/>
    <mergeCell ref="C339:C367"/>
    <mergeCell ref="A276:A281"/>
    <mergeCell ref="A368:A370"/>
    <mergeCell ref="B368:B370"/>
    <mergeCell ref="Q368:Q370"/>
    <mergeCell ref="C368:C370"/>
    <mergeCell ref="L276:L277"/>
    <mergeCell ref="F276:F277"/>
    <mergeCell ref="G276:G277"/>
    <mergeCell ref="H276:H277"/>
    <mergeCell ref="I276:I277"/>
    <mergeCell ref="J276:J277"/>
    <mergeCell ref="Q339:Q367"/>
    <mergeCell ref="A563:B563"/>
    <mergeCell ref="C531:C542"/>
    <mergeCell ref="Q449:Q468"/>
    <mergeCell ref="Q565:Q571"/>
    <mergeCell ref="C282:C308"/>
    <mergeCell ref="Q282:Q308"/>
    <mergeCell ref="A309:A332"/>
    <mergeCell ref="B309:B332"/>
    <mergeCell ref="C309:C332"/>
    <mergeCell ref="A564:Q564"/>
    <mergeCell ref="C565:C571"/>
    <mergeCell ref="Q309:Q332"/>
    <mergeCell ref="A282:A308"/>
    <mergeCell ref="B282:B308"/>
    <mergeCell ref="A565:A577"/>
    <mergeCell ref="B565:B577"/>
    <mergeCell ref="Q572:Q577"/>
    <mergeCell ref="C573:C577"/>
    <mergeCell ref="A470:A562"/>
    <mergeCell ref="Q545:Q562"/>
    <mergeCell ref="A338:Q338"/>
    <mergeCell ref="A339:A367"/>
    <mergeCell ref="B545:B562"/>
    <mergeCell ref="Q333:Q336"/>
  </mergeCells>
  <printOptions horizontalCentered="1" gridLines="1"/>
  <pageMargins left="0.78740157480314965" right="0.78740157480314965" top="1.3779527559055118" bottom="0.39370078740157483" header="0.31496062992125984" footer="0.31496062992125984"/>
  <pageSetup paperSize="9" scale="80" orientation="landscape" blackAndWhite="1" r:id="rId1"/>
  <headerFooter differentFirst="1">
    <oddHeader xml:space="preserve">&amp;C&amp;"Times New Roman,обычный"&amp;14&amp;P
</oddHeader>
  </headerFooter>
  <rowBreaks count="4" manualBreakCount="4">
    <brk id="248" max="16383" man="1"/>
    <brk id="256" max="16383" man="1"/>
    <brk id="656" max="34" man="1"/>
    <brk id="660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Приложение1</vt:lpstr>
      <vt:lpstr>Диаграмма2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Иванович</dc:creator>
  <cp:lastModifiedBy>Kursk Adm</cp:lastModifiedBy>
  <cp:lastPrinted>2026-01-30T09:36:09Z</cp:lastPrinted>
  <dcterms:created xsi:type="dcterms:W3CDTF">2013-06-21T07:21:29Z</dcterms:created>
  <dcterms:modified xsi:type="dcterms:W3CDTF">2026-01-30T13:28:26Z</dcterms:modified>
</cp:coreProperties>
</file>